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i.m.shestyh\Desktop\"/>
    </mc:Choice>
  </mc:AlternateContent>
  <bookViews>
    <workbookView xWindow="0" yWindow="0" windowWidth="28800" windowHeight="11730"/>
  </bookViews>
  <sheets>
    <sheet name="01.02.2025" sheetId="1" r:id="rId1"/>
  </sheets>
  <definedNames>
    <definedName name="_xlnm.Print_Area" localSheetId="0">'01.02.2025'!$A$1:$H$78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36" i="1" s="1"/>
  <c r="H24" i="1"/>
  <c r="G30" i="1"/>
  <c r="H30" i="1"/>
  <c r="H36" i="1" s="1"/>
  <c r="H75" i="1" s="1"/>
  <c r="H32" i="1"/>
  <c r="H33" i="1"/>
  <c r="H34" i="1"/>
  <c r="H35" i="1" s="1"/>
  <c r="G35" i="1"/>
  <c r="F38" i="1"/>
  <c r="H46" i="1"/>
  <c r="G59" i="1"/>
  <c r="G66" i="1" s="1"/>
  <c r="H59" i="1"/>
  <c r="H65" i="1"/>
  <c r="H66" i="1"/>
  <c r="F68" i="1"/>
  <c r="F71" i="1"/>
  <c r="F70" i="1" s="1"/>
  <c r="F72" i="1"/>
  <c r="F74" i="1"/>
  <c r="G75" i="1" l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3" authorId="0" shape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<sst xmlns="http://schemas.openxmlformats.org/spreadsheetml/2006/main" count="88" uniqueCount="70">
  <si>
    <t>Е.В. Муромцева</t>
  </si>
  <si>
    <t>финансово-бюджетной политики</t>
  </si>
  <si>
    <t>Руководитель управления</t>
  </si>
  <si>
    <t>ВСЕГО:</t>
  </si>
  <si>
    <t>кредиты УФК по Воронежской области</t>
  </si>
  <si>
    <t>кредиты областного бюджета</t>
  </si>
  <si>
    <t>кредиты федерального бюджета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</si>
  <si>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</si>
  <si>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 xml:space="preserve">Остаток долга, </t>
  </si>
  <si>
    <t>списано бюджетных кредитов в текущем году</t>
  </si>
  <si>
    <t>погашено бюджетных кредитов в текущем году</t>
  </si>
  <si>
    <t>в том числе: получено бюджетных кредитов в текущем году</t>
  </si>
  <si>
    <t>ИТОГО:</t>
  </si>
  <si>
    <t>Итого по кредитам УФК по Воронежской области</t>
  </si>
  <si>
    <t>Доп.согл. от 20.03.2024 № 2 к договору №31-09-07/1</t>
  </si>
  <si>
    <t>Доп.согл. от 08.02.2024 № 1 к договору №31-09-07/1</t>
  </si>
  <si>
    <t>Кредиты УФК по Воронежской области</t>
  </si>
  <si>
    <t>Итого по кредитам департамента финансов Воронежской области</t>
  </si>
  <si>
    <t>Соглашение от 02.11.2024 № 03-24</t>
  </si>
  <si>
    <t>Соглашение от 27.06.2022 № 02-22</t>
  </si>
  <si>
    <t>25.12.2017
20.07.2011-
26.12.2012</t>
  </si>
  <si>
    <t>Соглашение № 1-р/16-17 от 25.12.2017 
(Соглашение 1р/16 (№№10-11, 16-11, 33-11, 45-11, 50-11, 01-12, 02-12, 33-12, 37-12, 40-12, 45-12, 54-12, 72-12, 106-12, 110-12, 121-12))</t>
  </si>
  <si>
    <t>Бюджетные кредиты департамента финансов Воронежской области</t>
  </si>
  <si>
    <t>Бюджетные кредиты</t>
  </si>
  <si>
    <t>Задолж. 
на 26.02.2019 (тыс.руб.)</t>
  </si>
  <si>
    <t>Задолж.
 на 01.01.2018 (тыс.руб.)</t>
  </si>
  <si>
    <t>Сумма кредита (тыс. руб.)</t>
  </si>
  <si>
    <t>Срок возврата</t>
  </si>
  <si>
    <t>%</t>
  </si>
  <si>
    <t>Дата получ. средств (подписания обязательств.)</t>
  </si>
  <si>
    <t xml:space="preserve">   Наименование </t>
  </si>
  <si>
    <t>№№ п/п</t>
  </si>
  <si>
    <t>окончен срок действия (проценты)</t>
  </si>
  <si>
    <t>уплачено МКП "Воронежтеплосеть" процентов по гарантиям</t>
  </si>
  <si>
    <t>уплачено МКП "Воронежтеплосеть" основного долга по гарантиям</t>
  </si>
  <si>
    <t xml:space="preserve">             погашено гарантий в текущем году</t>
  </si>
  <si>
    <t>в том числе:  предоставлено гарантий в текущем году</t>
  </si>
  <si>
    <t>МКП "Воронежтеплосеть"</t>
  </si>
  <si>
    <t>Гарантии</t>
  </si>
  <si>
    <t xml:space="preserve">                    погашено кредитов в текущем году</t>
  </si>
  <si>
    <t>в том числе: получено кредитов в текущем году</t>
  </si>
  <si>
    <t>Итого по договорам с АО «Банк Финсервис»:</t>
  </si>
  <si>
    <t>21.91</t>
  </si>
  <si>
    <t>Контракт № 2/2024</t>
  </si>
  <si>
    <t>Контракт № 1/2024</t>
  </si>
  <si>
    <t>АО «Банк Финсервис»</t>
  </si>
  <si>
    <t>Итого по договорам с ВТБ (ПАО):</t>
  </si>
  <si>
    <t>Контракт № 1/2021</t>
  </si>
  <si>
    <t>ВТБ (ПАО)</t>
  </si>
  <si>
    <t>Итого по договорам с ПАО Сбербанк:</t>
  </si>
  <si>
    <t>15;12,5</t>
  </si>
  <si>
    <t>Контракт № 4/2022</t>
  </si>
  <si>
    <t>Контракт № 3/2021</t>
  </si>
  <si>
    <t>Контракт № 4/2021</t>
  </si>
  <si>
    <t>Контракт № 2/2023</t>
  </si>
  <si>
    <t>Контракт № 1/2023</t>
  </si>
  <si>
    <t>ПАО Сбербанк</t>
  </si>
  <si>
    <t>Коммерческие кредиты</t>
  </si>
  <si>
    <t>Задолж. 
На 01.02.2025 (тыс.руб.)</t>
  </si>
  <si>
    <t>Задолж.
 на 01.01.2025 (тыс.руб.)</t>
  </si>
  <si>
    <t>Сумма кредита
 (тыс. руб.)</t>
  </si>
  <si>
    <t>Дата получ. средств (подпис.обяз.)</t>
  </si>
  <si>
    <t>№ п/п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</si>
  <si>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</si>
  <si>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городского  округа город Воронеж на 01.02.2025</t>
  </si>
  <si>
    <t>Расшифровка задолженности по долговым обязательствам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</si>
  <si>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</si>
  <si>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УПРАВЛЕНИЕ ФИНАНСОВО-БЮДЖЕТНОЙ ПОЛИТИКИ</t>
  </si>
  <si>
    <t>ГОРОД ВОРОНЕЖ</t>
  </si>
  <si>
    <t xml:space="preserve"> АДМИНИСТРАЦИЯ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</si>
</sst>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000"/>
    <numFmt numFmtId="166" formatCode="0.0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9"/>
      <name val="Arial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.25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Border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3" fontId="0" fillId="0" borderId="0" xfId="0" applyNumberForma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164" fontId="0" fillId="0" borderId="0" xfId="0" applyNumberFormat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165" fontId="0" fillId="0" borderId="0" xfId="0" applyNumberFormat="1"/>
    <xf numFmtId="164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8" xfId="0" applyNumberFormat="1" applyFont="1" applyFill="1" applyBorder="1" applyAlignment="1">
      <alignment wrapText="1"/>
    </xf>
    <xf numFmtId="3" fontId="7" fillId="0" borderId="8" xfId="0" applyNumberFormat="1" applyFont="1" applyFill="1" applyBorder="1"/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0" xfId="0" applyFont="1" applyFill="1" applyBorder="1"/>
    <xf numFmtId="3" fontId="7" fillId="0" borderId="11" xfId="0" applyNumberFormat="1" applyFont="1" applyFill="1" applyBorder="1"/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3" fontId="7" fillId="0" borderId="13" xfId="0" applyNumberFormat="1" applyFont="1" applyFill="1" applyBorder="1"/>
    <xf numFmtId="3" fontId="7" fillId="0" borderId="11" xfId="0" applyNumberFormat="1" applyFont="1" applyFill="1" applyBorder="1" applyAlignment="1">
      <alignment wrapText="1"/>
    </xf>
    <xf numFmtId="0" fontId="9" fillId="0" borderId="14" xfId="0" applyFont="1" applyFill="1" applyBorder="1"/>
    <xf numFmtId="0" fontId="0" fillId="0" borderId="0" xfId="0" applyFill="1"/>
    <xf numFmtId="0" fontId="0" fillId="0" borderId="0" xfId="0" applyFill="1" applyBorder="1"/>
    <xf numFmtId="0" fontId="7" fillId="0" borderId="11" xfId="0" applyFont="1" applyFill="1" applyBorder="1" applyAlignment="1">
      <alignment wrapText="1"/>
    </xf>
    <xf numFmtId="3" fontId="0" fillId="0" borderId="0" xfId="0" applyNumberFormat="1" applyFill="1"/>
    <xf numFmtId="3" fontId="0" fillId="0" borderId="0" xfId="0" applyNumberFormat="1" applyFill="1" applyBorder="1"/>
    <xf numFmtId="0" fontId="8" fillId="0" borderId="15" xfId="0" applyFont="1" applyFill="1" applyBorder="1" applyAlignment="1">
      <alignment horizontal="center" wrapText="1"/>
    </xf>
    <xf numFmtId="3" fontId="6" fillId="0" borderId="16" xfId="0" applyNumberFormat="1" applyFont="1" applyFill="1" applyBorder="1" applyAlignment="1">
      <alignment horizontal="right"/>
    </xf>
    <xf numFmtId="3" fontId="6" fillId="0" borderId="17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2" fillId="0" borderId="17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9" fillId="0" borderId="19" xfId="0" applyFont="1" applyFill="1" applyBorder="1"/>
    <xf numFmtId="3" fontId="6" fillId="0" borderId="20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right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3" fontId="9" fillId="0" borderId="25" xfId="0" applyNumberFormat="1" applyFont="1" applyFill="1" applyBorder="1" applyAlignment="1">
      <alignment horizontal="right"/>
    </xf>
    <xf numFmtId="3" fontId="9" fillId="0" borderId="11" xfId="0" applyNumberFormat="1" applyFont="1" applyFill="1" applyBorder="1" applyAlignment="1">
      <alignment horizontal="right" vertical="center" wrapText="1"/>
    </xf>
    <xf numFmtId="14" fontId="9" fillId="0" borderId="11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 wrapText="1"/>
    </xf>
    <xf numFmtId="3" fontId="9" fillId="0" borderId="25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24" xfId="0" applyFont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right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14" fontId="9" fillId="0" borderId="28" xfId="0" applyNumberFormat="1" applyFont="1" applyFill="1" applyBorder="1" applyAlignment="1">
      <alignment horizontal="center" vertical="center"/>
    </xf>
    <xf numFmtId="166" fontId="9" fillId="0" borderId="28" xfId="0" applyNumberFormat="1" applyFont="1" applyFill="1" applyBorder="1" applyAlignment="1">
      <alignment horizontal="center" vertical="center"/>
    </xf>
    <xf numFmtId="14" fontId="9" fillId="0" borderId="28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14" fontId="9" fillId="0" borderId="31" xfId="0" applyNumberFormat="1" applyFont="1" applyFill="1" applyBorder="1" applyAlignment="1">
      <alignment horizontal="center" vertical="center"/>
    </xf>
    <xf numFmtId="166" fontId="9" fillId="0" borderId="31" xfId="0" applyNumberFormat="1" applyFont="1" applyFill="1" applyBorder="1" applyAlignment="1">
      <alignment horizontal="center" vertical="center"/>
    </xf>
    <xf numFmtId="14" fontId="9" fillId="0" borderId="31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/>
    </xf>
    <xf numFmtId="14" fontId="9" fillId="0" borderId="11" xfId="0" applyNumberFormat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center" vertical="center"/>
    </xf>
    <xf numFmtId="14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right" vertical="center"/>
    </xf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9" fillId="0" borderId="36" xfId="0" applyFont="1" applyBorder="1" applyAlignment="1">
      <alignment horizontal="right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0" fontId="7" fillId="0" borderId="15" xfId="0" applyFont="1" applyBorder="1" applyAlignment="1">
      <alignment wrapText="1"/>
    </xf>
    <xf numFmtId="3" fontId="7" fillId="0" borderId="15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 wrapText="1"/>
    </xf>
    <xf numFmtId="0" fontId="9" fillId="0" borderId="39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0" fillId="0" borderId="0" xfId="0" applyNumberFormat="1"/>
    <xf numFmtId="3" fontId="7" fillId="0" borderId="40" xfId="0" applyNumberFormat="1" applyFont="1" applyBorder="1" applyAlignment="1">
      <alignment horizontal="right"/>
    </xf>
    <xf numFmtId="3" fontId="7" fillId="0" borderId="41" xfId="0" applyNumberFormat="1" applyFont="1" applyBorder="1" applyAlignment="1">
      <alignment wrapText="1"/>
    </xf>
    <xf numFmtId="3" fontId="7" fillId="0" borderId="41" xfId="0" applyNumberFormat="1" applyFont="1" applyBorder="1" applyAlignment="1">
      <alignment horizontal="right"/>
    </xf>
    <xf numFmtId="0" fontId="7" fillId="0" borderId="41" xfId="0" applyFont="1" applyBorder="1" applyAlignment="1">
      <alignment wrapText="1"/>
    </xf>
    <xf numFmtId="0" fontId="9" fillId="0" borderId="15" xfId="0" applyFont="1" applyBorder="1" applyAlignment="1">
      <alignment horizontal="left" wrapText="1"/>
    </xf>
    <xf numFmtId="3" fontId="7" fillId="0" borderId="26" xfId="0" applyNumberFormat="1" applyFont="1" applyBorder="1" applyAlignment="1">
      <alignment horizontal="right"/>
    </xf>
    <xf numFmtId="0" fontId="7" fillId="0" borderId="42" xfId="0" applyFont="1" applyBorder="1" applyAlignment="1">
      <alignment wrapText="1"/>
    </xf>
    <xf numFmtId="3" fontId="7" fillId="0" borderId="42" xfId="0" applyNumberFormat="1" applyFont="1" applyBorder="1" applyAlignment="1">
      <alignment horizontal="right"/>
    </xf>
    <xf numFmtId="0" fontId="9" fillId="0" borderId="42" xfId="0" applyFont="1" applyBorder="1" applyAlignment="1">
      <alignment horizontal="left" wrapText="1"/>
    </xf>
    <xf numFmtId="0" fontId="9" fillId="0" borderId="19" xfId="0" applyFont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4" fontId="9" fillId="0" borderId="3" xfId="0" applyNumberFormat="1" applyFont="1" applyBorder="1" applyAlignment="1">
      <alignment horizontal="right"/>
    </xf>
    <xf numFmtId="0" fontId="9" fillId="0" borderId="3" xfId="0" applyFont="1" applyFill="1" applyBorder="1"/>
    <xf numFmtId="14" fontId="9" fillId="0" borderId="3" xfId="0" applyNumberFormat="1" applyFont="1" applyBorder="1"/>
    <xf numFmtId="0" fontId="6" fillId="0" borderId="4" xfId="0" applyFont="1" applyBorder="1"/>
    <xf numFmtId="3" fontId="9" fillId="0" borderId="43" xfId="0" applyNumberFormat="1" applyFont="1" applyBorder="1" applyAlignment="1">
      <alignment horizontal="right"/>
    </xf>
    <xf numFmtId="3" fontId="9" fillId="0" borderId="44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14" fontId="9" fillId="0" borderId="17" xfId="0" applyNumberFormat="1" applyFont="1" applyBorder="1" applyAlignment="1">
      <alignment horizontal="right"/>
    </xf>
    <xf numFmtId="0" fontId="9" fillId="0" borderId="42" xfId="0" applyFont="1" applyFill="1" applyBorder="1" applyAlignment="1">
      <alignment horizontal="right"/>
    </xf>
    <xf numFmtId="14" fontId="9" fillId="0" borderId="17" xfId="0" applyNumberFormat="1" applyFont="1" applyBorder="1"/>
    <xf numFmtId="0" fontId="9" fillId="0" borderId="45" xfId="0" applyFont="1" applyBorder="1" applyAlignment="1">
      <alignment wrapText="1"/>
    </xf>
    <xf numFmtId="0" fontId="9" fillId="0" borderId="46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14" fontId="9" fillId="0" borderId="11" xfId="0" applyNumberFormat="1" applyFont="1" applyBorder="1" applyAlignment="1">
      <alignment horizontal="right"/>
    </xf>
    <xf numFmtId="0" fontId="9" fillId="0" borderId="15" xfId="0" applyFont="1" applyFill="1" applyBorder="1" applyAlignment="1">
      <alignment horizontal="right"/>
    </xf>
    <xf numFmtId="14" fontId="9" fillId="0" borderId="11" xfId="0" applyNumberFormat="1" applyFont="1" applyBorder="1"/>
    <xf numFmtId="3" fontId="9" fillId="0" borderId="15" xfId="0" applyNumberFormat="1" applyFont="1" applyBorder="1" applyAlignment="1">
      <alignment horizontal="right"/>
    </xf>
    <xf numFmtId="0" fontId="9" fillId="0" borderId="35" xfId="0" applyFont="1" applyBorder="1" applyAlignment="1">
      <alignment horizontal="right" vertical="center"/>
    </xf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wrapText="1"/>
    </xf>
    <xf numFmtId="3" fontId="7" fillId="0" borderId="48" xfId="0" applyNumberFormat="1" applyFont="1" applyBorder="1" applyAlignment="1">
      <alignment horizontal="right"/>
    </xf>
    <xf numFmtId="0" fontId="7" fillId="0" borderId="48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3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 wrapText="1"/>
    </xf>
    <xf numFmtId="14" fontId="9" fillId="0" borderId="28" xfId="0" applyNumberFormat="1" applyFont="1" applyBorder="1" applyAlignment="1">
      <alignment horizontal="right" vertical="center" wrapText="1"/>
    </xf>
    <xf numFmtId="0" fontId="9" fillId="0" borderId="28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 wrapText="1"/>
    </xf>
    <xf numFmtId="14" fontId="9" fillId="0" borderId="31" xfId="0" applyNumberFormat="1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3" fontId="6" fillId="0" borderId="24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 vertical="center" wrapText="1"/>
    </xf>
    <xf numFmtId="14" fontId="15" fillId="0" borderId="21" xfId="0" applyNumberFormat="1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52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right" vertical="center" wrapText="1"/>
    </xf>
    <xf numFmtId="14" fontId="15" fillId="0" borderId="17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53" xfId="0" applyFont="1" applyBorder="1" applyAlignment="1">
      <alignment horizontal="left" vertical="center" wrapText="1"/>
    </xf>
    <xf numFmtId="3" fontId="9" fillId="0" borderId="54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right" vertical="center" wrapText="1"/>
    </xf>
    <xf numFmtId="14" fontId="15" fillId="0" borderId="11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45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center" vertical="center"/>
    </xf>
    <xf numFmtId="3" fontId="9" fillId="0" borderId="56" xfId="0" applyNumberFormat="1" applyFont="1" applyBorder="1" applyAlignment="1">
      <alignment horizontal="center" vertical="center"/>
    </xf>
    <xf numFmtId="3" fontId="15" fillId="0" borderId="56" xfId="0" applyNumberFormat="1" applyFont="1" applyBorder="1" applyAlignment="1">
      <alignment horizontal="right" vertical="center" wrapText="1"/>
    </xf>
    <xf numFmtId="14" fontId="15" fillId="0" borderId="56" xfId="0" applyNumberFormat="1" applyFont="1" applyBorder="1" applyAlignment="1">
      <alignment horizontal="right" vertical="center" wrapText="1"/>
    </xf>
    <xf numFmtId="0" fontId="15" fillId="0" borderId="56" xfId="0" applyFont="1" applyBorder="1" applyAlignment="1">
      <alignment horizontal="right" vertical="center" wrapText="1"/>
    </xf>
    <xf numFmtId="0" fontId="15" fillId="0" borderId="57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58" xfId="0" applyFont="1" applyBorder="1" applyAlignment="1">
      <alignment vertical="center" wrapText="1"/>
    </xf>
    <xf numFmtId="0" fontId="9" fillId="0" borderId="58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" fontId="9" fillId="0" borderId="20" xfId="0" applyNumberFormat="1" applyFont="1" applyBorder="1" applyAlignment="1">
      <alignment horizontal="right"/>
    </xf>
    <xf numFmtId="3" fontId="9" fillId="0" borderId="28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52" xfId="0" applyFont="1" applyBorder="1" applyAlignment="1">
      <alignment horizontal="left" vertical="center" wrapText="1"/>
    </xf>
    <xf numFmtId="3" fontId="9" fillId="0" borderId="59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 vertical="center" wrapText="1"/>
    </xf>
    <xf numFmtId="14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53" xfId="0" applyFont="1" applyBorder="1" applyAlignment="1">
      <alignment horizontal="left" vertical="center" wrapText="1"/>
    </xf>
    <xf numFmtId="3" fontId="9" fillId="0" borderId="31" xfId="0" applyNumberFormat="1" applyFont="1" applyBorder="1" applyAlignment="1">
      <alignment horizontal="right"/>
    </xf>
    <xf numFmtId="14" fontId="15" fillId="0" borderId="31" xfId="0" applyNumberFormat="1" applyFont="1" applyBorder="1" applyAlignment="1">
      <alignment horizontal="right" vertical="center" wrapText="1"/>
    </xf>
    <xf numFmtId="0" fontId="15" fillId="0" borderId="32" xfId="0" applyFont="1" applyBorder="1" applyAlignment="1">
      <alignment horizontal="left" vertical="center" wrapText="1"/>
    </xf>
    <xf numFmtId="3" fontId="9" fillId="0" borderId="16" xfId="0" applyNumberFormat="1" applyFont="1" applyBorder="1" applyAlignment="1">
      <alignment horizontal="right"/>
    </xf>
    <xf numFmtId="0" fontId="15" fillId="0" borderId="31" xfId="0" applyFont="1" applyBorder="1" applyAlignment="1">
      <alignment horizontal="right" vertical="center" wrapText="1"/>
    </xf>
    <xf numFmtId="14" fontId="9" fillId="0" borderId="31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60" xfId="0" applyNumberFormat="1" applyFont="1" applyBorder="1" applyAlignment="1">
      <alignment horizontal="center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9" fillId="0" borderId="37" xfId="0" applyFont="1" applyBorder="1" applyAlignment="1">
      <alignment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wrapText="1"/>
    </xf>
    <xf numFmtId="0" fontId="13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61" xfId="0" applyFont="1" applyBorder="1" applyAlignment="1">
      <alignment horizontal="center" wrapText="1"/>
    </xf>
    <xf numFmtId="0" fontId="3" fillId="0" borderId="6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190520</xdr:colOff>
      <xdr:row>0</xdr:row>
      <xdr:rowOff>19048</xdr:rowOff>
    </xdr:from>
    <xdr:ext cx="1635994" cy="2669"/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695335</xdr:colOff>
      <xdr:row>0</xdr:row>
      <xdr:rowOff>57149</xdr:rowOff>
    </xdr:from>
    <xdr:ext cx="409566" cy="620180"/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1"/>
  <sheetViews>
    <sheetView tabSelected="1" view="pageBreakPreview" topLeftCell="A5" zoomScaleNormal="60" zoomScaleSheetLayoutView="100" workbookViewId="0">
      <selection activeCell="K34" sqref="K3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1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263"/>
    </row>
    <row r="4" spans="1:11" ht="9" customHeight="1" x14ac:dyDescent="0.25">
      <c r="D4" s="263"/>
    </row>
    <row r="5" spans="1:11" ht="18.75" x14ac:dyDescent="0.3">
      <c r="A5" s="262" t="s">
        <v>69</v>
      </c>
      <c r="B5" s="262"/>
      <c r="C5" s="262"/>
      <c r="D5" s="262"/>
      <c r="E5" s="262"/>
      <c r="F5" s="262"/>
      <c r="G5" s="262"/>
      <c r="H5" s="262"/>
    </row>
    <row r="6" spans="1:11" ht="16.5" customHeight="1" x14ac:dyDescent="0.3">
      <c r="A6" s="262" t="s">
        <v>68</v>
      </c>
      <c r="B6" s="262"/>
      <c r="C6" s="262"/>
      <c r="D6" s="262"/>
      <c r="E6" s="262"/>
      <c r="F6" s="262"/>
      <c r="G6" s="262"/>
      <c r="H6" s="262"/>
    </row>
    <row r="7" spans="1:11" ht="19.5" customHeight="1" thickBot="1" x14ac:dyDescent="0.35">
      <c r="A7" s="261" t="s">
        <v>67</v>
      </c>
      <c r="B7" s="261"/>
      <c r="C7" s="261"/>
      <c r="D7" s="261"/>
      <c r="E7" s="261"/>
      <c r="F7" s="261"/>
      <c r="G7" s="261"/>
      <c r="H7" s="261"/>
    </row>
    <row r="8" spans="1:11" ht="39" customHeight="1" thickTop="1" x14ac:dyDescent="0.25">
      <c r="A8" s="260" t="s">
        <v>66</v>
      </c>
      <c r="B8" s="260"/>
      <c r="C8" s="260"/>
      <c r="D8" s="260"/>
      <c r="E8" s="260"/>
      <c r="F8" s="260"/>
      <c r="G8" s="260"/>
      <c r="H8" s="260"/>
    </row>
    <row r="9" spans="1:11" ht="14.25" customHeight="1" x14ac:dyDescent="0.25">
      <c r="A9" s="259"/>
      <c r="B9" s="259"/>
      <c r="C9" s="259"/>
      <c r="D9" s="259"/>
      <c r="E9" s="259"/>
      <c r="F9" s="259"/>
      <c r="G9" s="259"/>
      <c r="H9" s="259"/>
    </row>
    <row r="10" spans="1:11" ht="17.25" customHeight="1" x14ac:dyDescent="0.25">
      <c r="A10" s="258" t="s">
        <v>65</v>
      </c>
      <c r="B10" s="258"/>
      <c r="C10" s="258"/>
      <c r="D10" s="258"/>
      <c r="E10" s="258"/>
      <c r="F10" s="258"/>
      <c r="G10" s="258"/>
      <c r="H10" s="258"/>
    </row>
    <row r="11" spans="1:11" ht="14.25" customHeight="1" x14ac:dyDescent="0.25">
      <c r="A11" s="258" t="s">
        <v>64</v>
      </c>
      <c r="B11" s="258"/>
      <c r="C11" s="258"/>
      <c r="D11" s="258"/>
      <c r="E11" s="258"/>
      <c r="F11" s="258"/>
      <c r="G11" s="258"/>
      <c r="H11" s="258"/>
    </row>
    <row r="12" spans="1:11" ht="16.5" customHeight="1" thickBot="1" x14ac:dyDescent="0.3">
      <c r="A12" s="255"/>
      <c r="B12" s="257" t="s">
        <v>63</v>
      </c>
      <c r="C12" s="257"/>
      <c r="D12" s="257"/>
      <c r="E12" s="256"/>
      <c r="F12" s="255"/>
      <c r="G12" s="255"/>
      <c r="H12" s="255"/>
    </row>
    <row r="13" spans="1:11" ht="41.25" customHeight="1" thickBot="1" x14ac:dyDescent="0.3">
      <c r="A13" s="254" t="s">
        <v>62</v>
      </c>
      <c r="B13" s="252" t="s">
        <v>30</v>
      </c>
      <c r="C13" s="252" t="s">
        <v>61</v>
      </c>
      <c r="D13" s="252" t="s">
        <v>28</v>
      </c>
      <c r="E13" s="253" t="s">
        <v>27</v>
      </c>
      <c r="F13" s="252" t="s">
        <v>60</v>
      </c>
      <c r="G13" s="252" t="s">
        <v>59</v>
      </c>
      <c r="H13" s="111" t="s">
        <v>58</v>
      </c>
      <c r="J13" s="1"/>
    </row>
    <row r="14" spans="1:11" ht="26.25" customHeight="1" thickBot="1" x14ac:dyDescent="0.3">
      <c r="A14" s="110" t="s">
        <v>57</v>
      </c>
      <c r="B14" s="109"/>
      <c r="C14" s="109"/>
      <c r="D14" s="109"/>
      <c r="E14" s="109"/>
      <c r="F14" s="109"/>
      <c r="G14" s="109"/>
      <c r="H14" s="108"/>
      <c r="J14" s="1"/>
    </row>
    <row r="15" spans="1:11" ht="14.25" hidden="1" customHeight="1" thickBot="1" x14ac:dyDescent="0.3">
      <c r="A15" s="251"/>
      <c r="B15" s="250" t="s">
        <v>56</v>
      </c>
      <c r="C15" s="249"/>
      <c r="D15" s="249"/>
      <c r="E15" s="249"/>
      <c r="F15" s="249"/>
      <c r="G15" s="249"/>
      <c r="H15" s="248"/>
      <c r="J15" s="1"/>
    </row>
    <row r="16" spans="1:11" s="1" customFormat="1" ht="15" hidden="1" customHeight="1" x14ac:dyDescent="0.25">
      <c r="A16" s="107">
        <v>1</v>
      </c>
      <c r="B16" s="247" t="s">
        <v>55</v>
      </c>
      <c r="C16" s="245"/>
      <c r="D16" s="246"/>
      <c r="E16" s="245"/>
      <c r="F16" s="244"/>
      <c r="G16" s="211"/>
      <c r="H16" s="210"/>
      <c r="I16" s="171"/>
      <c r="J16" s="6"/>
      <c r="K16" s="6"/>
    </row>
    <row r="17" spans="1:11" s="1" customFormat="1" ht="15" hidden="1" customHeight="1" x14ac:dyDescent="0.25">
      <c r="A17" s="120">
        <v>2</v>
      </c>
      <c r="B17" s="97" t="s">
        <v>54</v>
      </c>
      <c r="C17" s="242"/>
      <c r="D17" s="243"/>
      <c r="E17" s="242"/>
      <c r="F17" s="241"/>
      <c r="G17" s="204"/>
      <c r="H17" s="197"/>
      <c r="I17" s="171"/>
      <c r="J17" s="6"/>
      <c r="K17" s="6"/>
    </row>
    <row r="18" spans="1:11" s="1" customFormat="1" ht="15" hidden="1" customHeight="1" thickBot="1" x14ac:dyDescent="0.3">
      <c r="A18" s="120">
        <v>3</v>
      </c>
      <c r="B18" s="97" t="s">
        <v>54</v>
      </c>
      <c r="C18" s="239"/>
      <c r="D18" s="240"/>
      <c r="E18" s="239"/>
      <c r="F18" s="179"/>
      <c r="G18" s="204"/>
      <c r="H18" s="197"/>
      <c r="I18" s="171"/>
      <c r="J18" s="6"/>
      <c r="K18" s="6"/>
    </row>
    <row r="19" spans="1:11" s="1" customFormat="1" ht="15" hidden="1" customHeight="1" x14ac:dyDescent="0.25">
      <c r="A19" s="120">
        <v>4</v>
      </c>
      <c r="B19" s="236" t="s">
        <v>53</v>
      </c>
      <c r="C19" s="235">
        <v>44559</v>
      </c>
      <c r="D19" s="238">
        <v>9.5</v>
      </c>
      <c r="E19" s="235">
        <v>44922</v>
      </c>
      <c r="F19" s="205">
        <v>500000</v>
      </c>
      <c r="G19" s="149">
        <v>0</v>
      </c>
      <c r="H19" s="148">
        <v>0</v>
      </c>
      <c r="I19" s="171"/>
      <c r="J19" s="6"/>
      <c r="K19" s="6"/>
    </row>
    <row r="20" spans="1:11" s="1" customFormat="1" ht="15" hidden="1" customHeight="1" x14ac:dyDescent="0.25">
      <c r="A20" s="131">
        <v>5</v>
      </c>
      <c r="B20" s="236" t="s">
        <v>52</v>
      </c>
      <c r="C20" s="200">
        <v>44705</v>
      </c>
      <c r="D20" s="201" t="s">
        <v>50</v>
      </c>
      <c r="E20" s="235">
        <v>44922</v>
      </c>
      <c r="F20" s="199">
        <v>500000</v>
      </c>
      <c r="G20" s="229">
        <v>0</v>
      </c>
      <c r="H20" s="237">
        <v>0</v>
      </c>
      <c r="I20" s="171"/>
      <c r="J20" s="6"/>
      <c r="K20" s="6"/>
    </row>
    <row r="21" spans="1:11" s="1" customFormat="1" ht="15" hidden="1" customHeight="1" x14ac:dyDescent="0.25">
      <c r="A21" s="209">
        <v>6</v>
      </c>
      <c r="B21" s="236" t="s">
        <v>51</v>
      </c>
      <c r="C21" s="200">
        <v>44705</v>
      </c>
      <c r="D21" s="207" t="s">
        <v>50</v>
      </c>
      <c r="E21" s="235">
        <v>44922</v>
      </c>
      <c r="F21" s="205">
        <v>500000</v>
      </c>
      <c r="G21" s="234">
        <v>0</v>
      </c>
      <c r="H21" s="148">
        <v>0</v>
      </c>
      <c r="I21" s="171"/>
      <c r="J21" s="6"/>
      <c r="K21" s="6"/>
    </row>
    <row r="22" spans="1:11" s="1" customFormat="1" ht="15" hidden="1" customHeight="1" x14ac:dyDescent="0.25">
      <c r="A22" s="120"/>
      <c r="B22" s="233"/>
      <c r="C22" s="231"/>
      <c r="D22" s="232"/>
      <c r="E22" s="231"/>
      <c r="F22" s="230"/>
      <c r="G22" s="229"/>
      <c r="H22" s="148"/>
      <c r="I22" s="171"/>
      <c r="J22" s="6"/>
      <c r="K22" s="6"/>
    </row>
    <row r="23" spans="1:11" s="1" customFormat="1" ht="15" hidden="1" customHeight="1" thickBot="1" x14ac:dyDescent="0.3">
      <c r="A23" s="209"/>
      <c r="B23" s="228"/>
      <c r="C23" s="226"/>
      <c r="D23" s="227"/>
      <c r="E23" s="226"/>
      <c r="F23" s="225"/>
      <c r="G23" s="224"/>
      <c r="H23" s="223"/>
      <c r="I23" s="171"/>
      <c r="J23" s="6"/>
      <c r="K23" s="6"/>
    </row>
    <row r="24" spans="1:11" ht="16.5" hidden="1" customHeight="1" thickBot="1" x14ac:dyDescent="0.3">
      <c r="A24" s="76"/>
      <c r="B24" s="222" t="s">
        <v>49</v>
      </c>
      <c r="C24" s="221"/>
      <c r="D24" s="221"/>
      <c r="E24" s="221"/>
      <c r="F24" s="188"/>
      <c r="G24" s="162">
        <f>SUM(G16:G21)</f>
        <v>0</v>
      </c>
      <c r="H24" s="162">
        <f>SUM(H16:H23)</f>
        <v>0</v>
      </c>
      <c r="I24" s="6"/>
      <c r="J24" s="6"/>
    </row>
    <row r="25" spans="1:11" ht="13.5" hidden="1" customHeight="1" thickBot="1" x14ac:dyDescent="0.3">
      <c r="A25" s="220"/>
      <c r="B25" s="219" t="s">
        <v>48</v>
      </c>
      <c r="C25" s="218"/>
      <c r="D25" s="218"/>
      <c r="E25" s="218"/>
      <c r="F25" s="218"/>
      <c r="G25" s="217"/>
      <c r="H25" s="216"/>
      <c r="I25" s="6"/>
      <c r="J25" s="1"/>
    </row>
    <row r="26" spans="1:11" s="1" customFormat="1" ht="15" hidden="1" customHeight="1" x14ac:dyDescent="0.25">
      <c r="A26" s="107">
        <v>1</v>
      </c>
      <c r="B26" s="215" t="s">
        <v>47</v>
      </c>
      <c r="C26" s="213">
        <v>44592</v>
      </c>
      <c r="D26" s="214">
        <v>8.5</v>
      </c>
      <c r="E26" s="213">
        <v>44891</v>
      </c>
      <c r="F26" s="212">
        <v>200000</v>
      </c>
      <c r="G26" s="211">
        <v>0</v>
      </c>
      <c r="H26" s="210">
        <v>0</v>
      </c>
      <c r="I26" s="171"/>
      <c r="J26" s="6"/>
      <c r="K26" s="6"/>
    </row>
    <row r="27" spans="1:11" s="1" customFormat="1" ht="15" hidden="1" customHeight="1" x14ac:dyDescent="0.25">
      <c r="A27" s="209">
        <v>2</v>
      </c>
      <c r="B27" s="208" t="s">
        <v>47</v>
      </c>
      <c r="C27" s="206">
        <v>44593</v>
      </c>
      <c r="D27" s="207">
        <v>8.5</v>
      </c>
      <c r="E27" s="206">
        <v>44891</v>
      </c>
      <c r="F27" s="205">
        <v>200000</v>
      </c>
      <c r="G27" s="204">
        <v>0</v>
      </c>
      <c r="H27" s="203">
        <v>0</v>
      </c>
      <c r="I27" s="171"/>
      <c r="J27" s="6"/>
      <c r="K27" s="6"/>
    </row>
    <row r="28" spans="1:11" s="1" customFormat="1" ht="15" hidden="1" customHeight="1" x14ac:dyDescent="0.25">
      <c r="A28" s="120">
        <v>3</v>
      </c>
      <c r="B28" s="202" t="s">
        <v>47</v>
      </c>
      <c r="C28" s="200">
        <v>44621</v>
      </c>
      <c r="D28" s="201">
        <v>8.5</v>
      </c>
      <c r="E28" s="200">
        <v>44891</v>
      </c>
      <c r="F28" s="199">
        <v>500000</v>
      </c>
      <c r="G28" s="198">
        <v>0</v>
      </c>
      <c r="H28" s="197">
        <v>0</v>
      </c>
      <c r="I28" s="171"/>
      <c r="J28" s="6"/>
      <c r="K28" s="6"/>
    </row>
    <row r="29" spans="1:11" s="1" customFormat="1" ht="15" hidden="1" customHeight="1" thickBot="1" x14ac:dyDescent="0.3">
      <c r="A29" s="196">
        <v>4</v>
      </c>
      <c r="B29" s="195" t="s">
        <v>47</v>
      </c>
      <c r="C29" s="193">
        <v>44621</v>
      </c>
      <c r="D29" s="194">
        <v>8.5</v>
      </c>
      <c r="E29" s="193">
        <v>44891</v>
      </c>
      <c r="F29" s="192">
        <v>500000</v>
      </c>
      <c r="G29" s="191">
        <v>0</v>
      </c>
      <c r="H29" s="190">
        <v>0</v>
      </c>
      <c r="I29" s="171"/>
      <c r="J29" s="6"/>
      <c r="K29" s="6"/>
    </row>
    <row r="30" spans="1:11" ht="19.5" hidden="1" customHeight="1" thickBot="1" x14ac:dyDescent="0.3">
      <c r="A30" s="189"/>
      <c r="B30" s="170" t="s">
        <v>46</v>
      </c>
      <c r="C30" s="169"/>
      <c r="D30" s="169"/>
      <c r="E30" s="169"/>
      <c r="F30" s="188"/>
      <c r="G30" s="187">
        <f>SUM(G26:G29)</f>
        <v>0</v>
      </c>
      <c r="H30" s="186">
        <f>SUM(H26:H29)</f>
        <v>0</v>
      </c>
      <c r="I30" s="6"/>
      <c r="J30" s="121"/>
      <c r="K30" s="121"/>
    </row>
    <row r="31" spans="1:11" ht="13.5" customHeight="1" x14ac:dyDescent="0.25">
      <c r="A31" s="154"/>
      <c r="B31" s="185" t="s">
        <v>45</v>
      </c>
      <c r="C31" s="184"/>
      <c r="D31" s="184"/>
      <c r="E31" s="184"/>
      <c r="F31" s="184"/>
      <c r="G31" s="183"/>
      <c r="H31" s="182"/>
      <c r="I31" s="6"/>
      <c r="J31" s="1"/>
    </row>
    <row r="32" spans="1:11" s="1" customFormat="1" ht="15" customHeight="1" x14ac:dyDescent="0.25">
      <c r="A32" s="98">
        <v>1</v>
      </c>
      <c r="B32" s="97" t="s">
        <v>44</v>
      </c>
      <c r="C32" s="180">
        <v>45649</v>
      </c>
      <c r="D32" s="181">
        <v>21.91</v>
      </c>
      <c r="E32" s="180">
        <v>45888</v>
      </c>
      <c r="F32" s="179">
        <v>1000000</v>
      </c>
      <c r="G32" s="178">
        <v>1000000</v>
      </c>
      <c r="H32" s="177">
        <f>F32-200000</f>
        <v>800000</v>
      </c>
      <c r="I32" s="171"/>
      <c r="J32" s="6"/>
      <c r="K32" s="6"/>
    </row>
    <row r="33" spans="1:13" s="1" customFormat="1" ht="15" customHeight="1" x14ac:dyDescent="0.25">
      <c r="A33" s="98">
        <v>2</v>
      </c>
      <c r="B33" s="97" t="s">
        <v>43</v>
      </c>
      <c r="C33" s="180">
        <v>45652</v>
      </c>
      <c r="D33" s="181" t="s">
        <v>42</v>
      </c>
      <c r="E33" s="180">
        <v>45888</v>
      </c>
      <c r="F33" s="179">
        <v>500000</v>
      </c>
      <c r="G33" s="178">
        <v>500000</v>
      </c>
      <c r="H33" s="177">
        <f>F33-500000</f>
        <v>0</v>
      </c>
      <c r="I33" s="171"/>
      <c r="J33" s="6"/>
      <c r="K33" s="6"/>
    </row>
    <row r="34" spans="1:13" s="1" customFormat="1" ht="15" customHeight="1" thickBot="1" x14ac:dyDescent="0.3">
      <c r="A34" s="90">
        <v>3</v>
      </c>
      <c r="B34" s="89" t="s">
        <v>43</v>
      </c>
      <c r="C34" s="175">
        <v>45653</v>
      </c>
      <c r="D34" s="176" t="s">
        <v>42</v>
      </c>
      <c r="E34" s="175">
        <v>45888</v>
      </c>
      <c r="F34" s="174">
        <v>300000</v>
      </c>
      <c r="G34" s="173">
        <v>300000</v>
      </c>
      <c r="H34" s="172">
        <f>F34-200000-100000</f>
        <v>0</v>
      </c>
      <c r="I34" s="171"/>
      <c r="J34" s="6"/>
      <c r="K34" s="6"/>
    </row>
    <row r="35" spans="1:13" ht="19.5" customHeight="1" thickBot="1" x14ac:dyDescent="0.3">
      <c r="A35" s="90"/>
      <c r="B35" s="170" t="s">
        <v>41</v>
      </c>
      <c r="C35" s="169"/>
      <c r="D35" s="169"/>
      <c r="E35" s="169"/>
      <c r="F35" s="168"/>
      <c r="G35" s="167">
        <f>SUM(G32:G34)</f>
        <v>1800000</v>
      </c>
      <c r="H35" s="167">
        <f>SUM(H32:H34)</f>
        <v>800000</v>
      </c>
      <c r="I35" s="6"/>
      <c r="J35" s="121"/>
      <c r="K35" s="121"/>
    </row>
    <row r="36" spans="1:13" ht="17.25" customHeight="1" thickBot="1" x14ac:dyDescent="0.3">
      <c r="A36" s="76"/>
      <c r="B36" s="166" t="s">
        <v>12</v>
      </c>
      <c r="C36" s="165"/>
      <c r="D36" s="165"/>
      <c r="E36" s="164"/>
      <c r="F36" s="135"/>
      <c r="G36" s="163">
        <f>G24+G35</f>
        <v>1800000</v>
      </c>
      <c r="H36" s="162">
        <f>H24+H30+H35</f>
        <v>800000</v>
      </c>
      <c r="I36" s="6"/>
      <c r="J36" s="121"/>
    </row>
    <row r="37" spans="1:13" ht="15" customHeight="1" x14ac:dyDescent="0.25">
      <c r="A37" s="131"/>
      <c r="B37" s="161" t="s">
        <v>40</v>
      </c>
      <c r="C37" s="160"/>
      <c r="D37" s="160"/>
      <c r="E37" s="160"/>
      <c r="F37" s="129">
        <v>0</v>
      </c>
      <c r="G37" s="128"/>
      <c r="H37" s="127"/>
      <c r="I37" s="6"/>
      <c r="J37" s="121"/>
    </row>
    <row r="38" spans="1:13" ht="15" customHeight="1" thickBot="1" x14ac:dyDescent="0.3">
      <c r="A38" s="119"/>
      <c r="B38" s="159" t="s">
        <v>39</v>
      </c>
      <c r="C38" s="158"/>
      <c r="D38" s="158"/>
      <c r="E38" s="158"/>
      <c r="F38" s="157">
        <f>700000+300000</f>
        <v>1000000</v>
      </c>
      <c r="G38" s="156"/>
      <c r="H38" s="155"/>
      <c r="I38" s="6"/>
      <c r="J38" s="121"/>
    </row>
    <row r="39" spans="1:13" ht="14.25" hidden="1" customHeight="1" x14ac:dyDescent="0.25">
      <c r="A39" s="154"/>
      <c r="B39" s="106" t="s">
        <v>38</v>
      </c>
      <c r="C39" s="105"/>
      <c r="D39" s="105"/>
      <c r="E39" s="105"/>
      <c r="F39" s="105"/>
      <c r="G39" s="105"/>
      <c r="H39" s="104"/>
      <c r="I39" s="6"/>
    </row>
    <row r="40" spans="1:13" ht="15.75" hidden="1" thickBot="1" x14ac:dyDescent="0.3">
      <c r="A40" s="147">
        <v>1</v>
      </c>
      <c r="B40" s="146" t="s">
        <v>37</v>
      </c>
      <c r="C40" s="152">
        <v>42579</v>
      </c>
      <c r="D40" s="151">
        <v>19</v>
      </c>
      <c r="E40" s="150">
        <v>43096</v>
      </c>
      <c r="F40" s="149">
        <v>50000</v>
      </c>
      <c r="G40" s="153">
        <v>50000</v>
      </c>
      <c r="H40" s="148">
        <v>0</v>
      </c>
    </row>
    <row r="41" spans="1:13" ht="15.75" hidden="1" thickBot="1" x14ac:dyDescent="0.3">
      <c r="A41" s="147">
        <v>2</v>
      </c>
      <c r="B41" s="146" t="s">
        <v>37</v>
      </c>
      <c r="C41" s="152">
        <v>42704</v>
      </c>
      <c r="D41" s="151">
        <v>18</v>
      </c>
      <c r="E41" s="150">
        <v>43403</v>
      </c>
      <c r="F41" s="149">
        <v>180000</v>
      </c>
      <c r="G41" s="153">
        <v>180000</v>
      </c>
      <c r="H41" s="148">
        <v>0</v>
      </c>
    </row>
    <row r="42" spans="1:13" ht="15.75" hidden="1" thickBot="1" x14ac:dyDescent="0.3">
      <c r="A42" s="147">
        <v>3</v>
      </c>
      <c r="B42" s="146" t="s">
        <v>37</v>
      </c>
      <c r="C42" s="152">
        <v>42730</v>
      </c>
      <c r="D42" s="151">
        <v>16</v>
      </c>
      <c r="E42" s="150">
        <v>43125</v>
      </c>
      <c r="F42" s="149">
        <v>200000</v>
      </c>
      <c r="G42" s="149">
        <v>200000</v>
      </c>
      <c r="H42" s="148">
        <v>0</v>
      </c>
    </row>
    <row r="43" spans="1:13" ht="15.75" hidden="1" thickBot="1" x14ac:dyDescent="0.3">
      <c r="A43" s="147">
        <v>1</v>
      </c>
      <c r="B43" s="146" t="s">
        <v>37</v>
      </c>
      <c r="C43" s="145">
        <v>43004</v>
      </c>
      <c r="D43" s="144">
        <v>12.74</v>
      </c>
      <c r="E43" s="143">
        <v>43586</v>
      </c>
      <c r="F43" s="142"/>
      <c r="G43" s="149"/>
      <c r="H43" s="148">
        <v>0</v>
      </c>
      <c r="I43" s="132"/>
      <c r="J43" s="121"/>
      <c r="M43" s="121"/>
    </row>
    <row r="44" spans="1:13" ht="15.75" hidden="1" thickBot="1" x14ac:dyDescent="0.3">
      <c r="A44" s="147">
        <v>2</v>
      </c>
      <c r="B44" s="146" t="s">
        <v>37</v>
      </c>
      <c r="C44" s="145">
        <v>43451</v>
      </c>
      <c r="D44" s="144">
        <v>11.2</v>
      </c>
      <c r="E44" s="143">
        <v>44228</v>
      </c>
      <c r="F44" s="142"/>
      <c r="G44" s="149"/>
      <c r="H44" s="148">
        <v>0</v>
      </c>
      <c r="I44" s="132"/>
      <c r="J44" s="121"/>
      <c r="M44" s="121"/>
    </row>
    <row r="45" spans="1:13" ht="15.75" hidden="1" thickBot="1" x14ac:dyDescent="0.3">
      <c r="A45" s="147">
        <v>3</v>
      </c>
      <c r="B45" s="146" t="s">
        <v>37</v>
      </c>
      <c r="C45" s="145">
        <v>43462</v>
      </c>
      <c r="D45" s="144">
        <v>10.44</v>
      </c>
      <c r="E45" s="143">
        <v>44242</v>
      </c>
      <c r="F45" s="142"/>
      <c r="G45" s="141"/>
      <c r="H45" s="140">
        <v>0</v>
      </c>
      <c r="I45" s="132"/>
      <c r="J45" s="121"/>
      <c r="M45" s="121"/>
    </row>
    <row r="46" spans="1:13" ht="15.75" hidden="1" customHeight="1" thickBot="1" x14ac:dyDescent="0.3">
      <c r="A46" s="76"/>
      <c r="B46" s="139" t="s">
        <v>12</v>
      </c>
      <c r="C46" s="138"/>
      <c r="D46" s="137"/>
      <c r="E46" s="136"/>
      <c r="F46" s="135"/>
      <c r="G46" s="134"/>
      <c r="H46" s="133">
        <f>SUM(H40:H45)</f>
        <v>0</v>
      </c>
      <c r="I46" s="6"/>
      <c r="J46" s="121"/>
      <c r="K46" s="121"/>
      <c r="L46" s="132"/>
    </row>
    <row r="47" spans="1:13" s="1" customFormat="1" ht="13.5" hidden="1" customHeight="1" x14ac:dyDescent="0.25">
      <c r="A47" s="131"/>
      <c r="B47" s="130" t="s">
        <v>36</v>
      </c>
      <c r="C47" s="130"/>
      <c r="D47" s="130"/>
      <c r="E47" s="130"/>
      <c r="F47" s="129">
        <v>0</v>
      </c>
      <c r="G47" s="128"/>
      <c r="H47" s="127"/>
      <c r="I47" s="6"/>
      <c r="J47" s="6"/>
      <c r="L47" s="6"/>
    </row>
    <row r="48" spans="1:13" ht="12" hidden="1" customHeight="1" x14ac:dyDescent="0.25">
      <c r="A48" s="120"/>
      <c r="B48" s="126" t="s">
        <v>35</v>
      </c>
      <c r="C48" s="126"/>
      <c r="D48" s="126"/>
      <c r="E48" s="126"/>
      <c r="F48" s="124"/>
      <c r="G48" s="125"/>
      <c r="H48" s="122"/>
    </row>
    <row r="49" spans="1:13" ht="14.25" hidden="1" customHeight="1" x14ac:dyDescent="0.25">
      <c r="A49" s="120"/>
      <c r="B49" s="118" t="s">
        <v>32</v>
      </c>
      <c r="C49" s="118"/>
      <c r="D49" s="118"/>
      <c r="E49" s="118"/>
      <c r="F49" s="124">
        <v>0</v>
      </c>
      <c r="G49" s="123"/>
      <c r="H49" s="122"/>
      <c r="I49" s="6"/>
      <c r="J49" s="121"/>
      <c r="K49" s="121"/>
      <c r="L49" s="121"/>
    </row>
    <row r="50" spans="1:13" ht="13.5" hidden="1" customHeight="1" x14ac:dyDescent="0.25">
      <c r="A50" s="120"/>
      <c r="B50" s="118" t="s">
        <v>34</v>
      </c>
      <c r="C50" s="118"/>
      <c r="D50" s="118"/>
      <c r="E50" s="118"/>
      <c r="F50" s="117">
        <v>0</v>
      </c>
      <c r="G50" s="116"/>
      <c r="H50" s="115"/>
      <c r="I50" s="6"/>
      <c r="J50" s="121"/>
      <c r="K50" s="121"/>
      <c r="L50" s="121"/>
    </row>
    <row r="51" spans="1:13" s="36" customFormat="1" ht="15" hidden="1" customHeight="1" x14ac:dyDescent="0.25">
      <c r="A51" s="120"/>
      <c r="B51" s="118" t="s">
        <v>33</v>
      </c>
      <c r="C51" s="118"/>
      <c r="D51" s="118"/>
      <c r="E51" s="118"/>
      <c r="F51" s="117">
        <v>0</v>
      </c>
      <c r="G51" s="116"/>
      <c r="H51" s="115"/>
      <c r="I51" s="40"/>
      <c r="J51" s="39"/>
    </row>
    <row r="52" spans="1:13" s="36" customFormat="1" ht="13.5" hidden="1" customHeight="1" thickBot="1" x14ac:dyDescent="0.3">
      <c r="A52" s="119"/>
      <c r="B52" s="118" t="s">
        <v>32</v>
      </c>
      <c r="C52" s="118"/>
      <c r="D52" s="118"/>
      <c r="E52" s="118"/>
      <c r="F52" s="117">
        <v>0</v>
      </c>
      <c r="G52" s="116"/>
      <c r="H52" s="115"/>
      <c r="I52" s="40"/>
      <c r="J52" s="39"/>
    </row>
    <row r="53" spans="1:13" s="36" customFormat="1" ht="65.25" hidden="1" customHeight="1" thickBot="1" x14ac:dyDescent="0.3">
      <c r="A53" s="114" t="s">
        <v>31</v>
      </c>
      <c r="B53" s="112" t="s">
        <v>30</v>
      </c>
      <c r="C53" s="112" t="s">
        <v>29</v>
      </c>
      <c r="D53" s="112" t="s">
        <v>28</v>
      </c>
      <c r="E53" s="113" t="s">
        <v>27</v>
      </c>
      <c r="F53" s="112" t="s">
        <v>26</v>
      </c>
      <c r="G53" s="112" t="s">
        <v>25</v>
      </c>
      <c r="H53" s="111" t="s">
        <v>24</v>
      </c>
      <c r="I53" s="37"/>
    </row>
    <row r="54" spans="1:13" s="36" customFormat="1" ht="26.25" customHeight="1" thickBot="1" x14ac:dyDescent="0.3">
      <c r="A54" s="110" t="s">
        <v>23</v>
      </c>
      <c r="B54" s="109"/>
      <c r="C54" s="109"/>
      <c r="D54" s="109"/>
      <c r="E54" s="109"/>
      <c r="F54" s="109"/>
      <c r="G54" s="109"/>
      <c r="H54" s="108"/>
      <c r="I54" s="37"/>
    </row>
    <row r="55" spans="1:13" s="36" customFormat="1" ht="15.75" customHeight="1" x14ac:dyDescent="0.25">
      <c r="A55" s="107"/>
      <c r="B55" s="106" t="s">
        <v>22</v>
      </c>
      <c r="C55" s="105"/>
      <c r="D55" s="105"/>
      <c r="E55" s="105"/>
      <c r="F55" s="105"/>
      <c r="G55" s="105"/>
      <c r="H55" s="104"/>
      <c r="I55" s="40"/>
      <c r="J55" s="39"/>
      <c r="K55" s="39"/>
    </row>
    <row r="56" spans="1:13" s="36" customFormat="1" ht="79.5" customHeight="1" x14ac:dyDescent="0.25">
      <c r="A56" s="103">
        <v>1</v>
      </c>
      <c r="B56" s="102" t="s">
        <v>21</v>
      </c>
      <c r="C56" s="101" t="s">
        <v>20</v>
      </c>
      <c r="D56" s="100">
        <v>0.1</v>
      </c>
      <c r="E56" s="99">
        <v>47452</v>
      </c>
      <c r="F56" s="93">
        <v>834881.66241999995</v>
      </c>
      <c r="G56" s="92">
        <v>394308.26241999993</v>
      </c>
      <c r="H56" s="92">
        <v>394308.26241999993</v>
      </c>
      <c r="I56" s="40"/>
      <c r="J56" s="39"/>
    </row>
    <row r="57" spans="1:13" s="36" customFormat="1" ht="30.75" customHeight="1" x14ac:dyDescent="0.25">
      <c r="A57" s="98">
        <v>2</v>
      </c>
      <c r="B57" s="97" t="s">
        <v>19</v>
      </c>
      <c r="C57" s="96">
        <v>44739</v>
      </c>
      <c r="D57" s="95">
        <v>0.1</v>
      </c>
      <c r="E57" s="94">
        <v>46565</v>
      </c>
      <c r="F57" s="93">
        <v>1500000</v>
      </c>
      <c r="G57" s="92">
        <v>1500000</v>
      </c>
      <c r="H57" s="91">
        <v>1500000</v>
      </c>
      <c r="I57" s="40"/>
    </row>
    <row r="58" spans="1:13" s="36" customFormat="1" ht="30.75" customHeight="1" thickBot="1" x14ac:dyDescent="0.3">
      <c r="A58" s="90">
        <v>3</v>
      </c>
      <c r="B58" s="89" t="s">
        <v>18</v>
      </c>
      <c r="C58" s="88">
        <v>45598</v>
      </c>
      <c r="D58" s="87">
        <v>0.1</v>
      </c>
      <c r="E58" s="86">
        <v>45835</v>
      </c>
      <c r="F58" s="85">
        <v>61000</v>
      </c>
      <c r="G58" s="84">
        <v>61000</v>
      </c>
      <c r="H58" s="83">
        <v>61000</v>
      </c>
      <c r="I58" s="40"/>
    </row>
    <row r="59" spans="1:13" s="36" customFormat="1" ht="20.25" customHeight="1" thickBot="1" x14ac:dyDescent="0.3">
      <c r="A59" s="82"/>
      <c r="B59" s="81" t="s">
        <v>17</v>
      </c>
      <c r="C59" s="80"/>
      <c r="D59" s="80"/>
      <c r="E59" s="80"/>
      <c r="F59" s="79"/>
      <c r="G59" s="78">
        <f>SUM(G56:G58)</f>
        <v>1955308.26242</v>
      </c>
      <c r="H59" s="77">
        <f>SUM(H56:H58)</f>
        <v>1955308.26242</v>
      </c>
      <c r="I59" s="6"/>
    </row>
    <row r="60" spans="1:13" s="36" customFormat="1" ht="16.5" hidden="1" customHeight="1" thickBot="1" x14ac:dyDescent="0.3">
      <c r="A60" s="76"/>
      <c r="B60" s="75" t="s">
        <v>16</v>
      </c>
      <c r="C60" s="74"/>
      <c r="D60" s="74"/>
      <c r="E60" s="74"/>
      <c r="F60" s="74"/>
      <c r="G60" s="74"/>
      <c r="H60" s="73"/>
      <c r="I60" s="37"/>
      <c r="M60" s="39"/>
    </row>
    <row r="61" spans="1:13" s="36" customFormat="1" ht="33" hidden="1" customHeight="1" x14ac:dyDescent="0.25">
      <c r="A61" s="63">
        <v>1</v>
      </c>
      <c r="B61" s="64" t="s">
        <v>15</v>
      </c>
      <c r="C61" s="71">
        <v>45330</v>
      </c>
      <c r="D61" s="72">
        <v>0.1</v>
      </c>
      <c r="E61" s="71">
        <v>45621</v>
      </c>
      <c r="F61" s="70">
        <v>0</v>
      </c>
      <c r="G61" s="70">
        <v>0</v>
      </c>
      <c r="H61" s="69">
        <v>0</v>
      </c>
      <c r="I61" s="37"/>
    </row>
    <row r="62" spans="1:13" s="36" customFormat="1" ht="33" hidden="1" customHeight="1" thickBot="1" x14ac:dyDescent="0.3">
      <c r="A62" s="63">
        <v>2</v>
      </c>
      <c r="B62" s="64" t="s">
        <v>14</v>
      </c>
      <c r="C62" s="67">
        <v>45371</v>
      </c>
      <c r="D62" s="68">
        <v>0.1</v>
      </c>
      <c r="E62" s="67">
        <v>45621</v>
      </c>
      <c r="F62" s="66">
        <v>0</v>
      </c>
      <c r="G62" s="66">
        <v>0</v>
      </c>
      <c r="H62" s="65">
        <v>0</v>
      </c>
      <c r="I62" s="37"/>
    </row>
    <row r="63" spans="1:13" s="36" customFormat="1" ht="16.5" hidden="1" customHeight="1" x14ac:dyDescent="0.25">
      <c r="A63" s="63">
        <v>3</v>
      </c>
      <c r="B63" s="64"/>
      <c r="C63" s="60"/>
      <c r="D63" s="61">
        <v>0.1</v>
      </c>
      <c r="E63" s="60"/>
      <c r="F63" s="59">
        <v>0</v>
      </c>
      <c r="G63" s="59">
        <v>0</v>
      </c>
      <c r="H63" s="58">
        <v>0</v>
      </c>
      <c r="I63" s="37"/>
    </row>
    <row r="64" spans="1:13" s="36" customFormat="1" ht="15" hidden="1" customHeight="1" thickBot="1" x14ac:dyDescent="0.3">
      <c r="A64" s="63">
        <v>4</v>
      </c>
      <c r="B64" s="62"/>
      <c r="C64" s="60"/>
      <c r="D64" s="61"/>
      <c r="E64" s="60"/>
      <c r="F64" s="59"/>
      <c r="G64" s="59">
        <v>0</v>
      </c>
      <c r="H64" s="58"/>
      <c r="I64" s="37"/>
    </row>
    <row r="65" spans="1:10" s="36" customFormat="1" ht="18.75" hidden="1" customHeight="1" thickBot="1" x14ac:dyDescent="0.3">
      <c r="A65" s="52"/>
      <c r="B65" s="57" t="s">
        <v>13</v>
      </c>
      <c r="C65" s="56"/>
      <c r="D65" s="56"/>
      <c r="E65" s="56"/>
      <c r="F65" s="55"/>
      <c r="G65" s="54">
        <v>0</v>
      </c>
      <c r="H65" s="53">
        <f>H61+H62+H63+H64</f>
        <v>0</v>
      </c>
      <c r="I65" s="37"/>
    </row>
    <row r="66" spans="1:10" s="36" customFormat="1" ht="19.5" customHeight="1" thickBot="1" x14ac:dyDescent="0.3">
      <c r="A66" s="52"/>
      <c r="B66" s="51" t="s">
        <v>12</v>
      </c>
      <c r="C66" s="51"/>
      <c r="D66" s="51"/>
      <c r="E66" s="50"/>
      <c r="F66" s="49"/>
      <c r="G66" s="48">
        <f>G59+G65</f>
        <v>1955308.26242</v>
      </c>
      <c r="H66" s="48">
        <f>H59+H65</f>
        <v>1955308.26242</v>
      </c>
      <c r="I66" s="40"/>
      <c r="J66" s="39"/>
    </row>
    <row r="67" spans="1:10" s="36" customFormat="1" ht="16.5" customHeight="1" x14ac:dyDescent="0.25">
      <c r="A67" s="47"/>
      <c r="B67" s="46" t="s">
        <v>11</v>
      </c>
      <c r="C67" s="45"/>
      <c r="D67" s="45"/>
      <c r="E67" s="45"/>
      <c r="F67" s="44">
        <v>0</v>
      </c>
      <c r="G67" s="43"/>
      <c r="H67" s="42"/>
      <c r="I67" s="40"/>
      <c r="J67" s="39"/>
    </row>
    <row r="68" spans="1:10" s="36" customFormat="1" ht="15.75" customHeight="1" x14ac:dyDescent="0.25">
      <c r="A68" s="35"/>
      <c r="B68" s="41" t="s">
        <v>10</v>
      </c>
      <c r="C68" s="41"/>
      <c r="D68" s="41"/>
      <c r="E68" s="32"/>
      <c r="F68" s="30">
        <f>F61+F62</f>
        <v>0</v>
      </c>
      <c r="G68" s="34"/>
      <c r="H68" s="33"/>
      <c r="I68" s="40"/>
    </row>
    <row r="69" spans="1:10" s="36" customFormat="1" x14ac:dyDescent="0.25">
      <c r="A69" s="35"/>
      <c r="B69" s="32" t="s">
        <v>9</v>
      </c>
      <c r="C69" s="31"/>
      <c r="D69" s="31"/>
      <c r="E69" s="31"/>
      <c r="F69" s="30">
        <v>0</v>
      </c>
      <c r="G69" s="34"/>
      <c r="H69" s="33"/>
      <c r="I69" s="40"/>
      <c r="J69" s="39"/>
    </row>
    <row r="70" spans="1:10" s="36" customFormat="1" ht="15" customHeight="1" x14ac:dyDescent="0.25">
      <c r="A70" s="35"/>
      <c r="B70" s="32" t="s">
        <v>8</v>
      </c>
      <c r="C70" s="31"/>
      <c r="D70" s="31"/>
      <c r="E70" s="31"/>
      <c r="F70" s="30">
        <f>F71+F72+F74+F73</f>
        <v>1955308.26242</v>
      </c>
      <c r="G70" s="34"/>
      <c r="H70" s="33"/>
      <c r="I70" s="37"/>
    </row>
    <row r="71" spans="1:10" s="36" customFormat="1" ht="14.25" customHeight="1" x14ac:dyDescent="0.25">
      <c r="A71" s="35"/>
      <c r="B71" s="32" t="s">
        <v>7</v>
      </c>
      <c r="C71" s="31"/>
      <c r="D71" s="31"/>
      <c r="E71" s="31"/>
      <c r="F71" s="30">
        <f>H56</f>
        <v>394308.26241999993</v>
      </c>
      <c r="G71" s="38"/>
      <c r="H71" s="33"/>
      <c r="I71" s="37"/>
    </row>
    <row r="72" spans="1:10" ht="14.25" customHeight="1" x14ac:dyDescent="0.25">
      <c r="A72" s="35"/>
      <c r="B72" s="32" t="s">
        <v>6</v>
      </c>
      <c r="C72" s="31"/>
      <c r="D72" s="31"/>
      <c r="E72" s="31"/>
      <c r="F72" s="30">
        <f>H57</f>
        <v>1500000</v>
      </c>
      <c r="G72" s="34"/>
      <c r="H72" s="33"/>
    </row>
    <row r="73" spans="1:10" ht="14.25" customHeight="1" x14ac:dyDescent="0.25">
      <c r="A73" s="29"/>
      <c r="B73" s="32" t="s">
        <v>5</v>
      </c>
      <c r="C73" s="31"/>
      <c r="D73" s="31"/>
      <c r="E73" s="31"/>
      <c r="F73" s="30">
        <v>61000</v>
      </c>
      <c r="G73" s="25"/>
      <c r="H73" s="24"/>
    </row>
    <row r="74" spans="1:10" ht="13.5" customHeight="1" thickBot="1" x14ac:dyDescent="0.3">
      <c r="A74" s="29"/>
      <c r="B74" s="28" t="s">
        <v>4</v>
      </c>
      <c r="C74" s="27"/>
      <c r="D74" s="27"/>
      <c r="E74" s="27"/>
      <c r="F74" s="26">
        <f>H65</f>
        <v>0</v>
      </c>
      <c r="G74" s="25"/>
      <c r="H74" s="24"/>
    </row>
    <row r="75" spans="1:10" ht="18.75" customHeight="1" thickBot="1" x14ac:dyDescent="0.3">
      <c r="A75" s="23" t="s">
        <v>3</v>
      </c>
      <c r="B75" s="22"/>
      <c r="C75" s="22"/>
      <c r="D75" s="22"/>
      <c r="E75" s="22"/>
      <c r="F75" s="21"/>
      <c r="G75" s="20">
        <f>G36+G66</f>
        <v>3755308.26242</v>
      </c>
      <c r="H75" s="19">
        <f>H36+H66</f>
        <v>2755308.26242</v>
      </c>
      <c r="I75" s="14"/>
      <c r="J75" s="18"/>
    </row>
    <row r="76" spans="1:10" s="1" customFormat="1" ht="46.5" customHeight="1" x14ac:dyDescent="0.3">
      <c r="A76" s="16"/>
      <c r="B76" s="16"/>
      <c r="C76" s="17"/>
      <c r="D76" s="16"/>
      <c r="E76" s="16"/>
      <c r="F76" s="16"/>
      <c r="G76" s="15"/>
      <c r="H76" s="15"/>
      <c r="I76" s="14"/>
    </row>
    <row r="77" spans="1:10" s="1" customFormat="1" ht="16.5" customHeight="1" x14ac:dyDescent="0.3">
      <c r="A77" s="13" t="s">
        <v>2</v>
      </c>
      <c r="B77" s="13"/>
      <c r="C77" s="12"/>
      <c r="D77" s="11"/>
      <c r="E77" s="11"/>
      <c r="F77" s="11"/>
      <c r="G77" s="10"/>
      <c r="H77" s="2"/>
    </row>
    <row r="78" spans="1:10" s="1" customFormat="1" ht="19.5" customHeight="1" x14ac:dyDescent="0.3">
      <c r="A78" s="8" t="s">
        <v>1</v>
      </c>
      <c r="B78" s="8"/>
      <c r="C78" s="8"/>
      <c r="D78" s="8"/>
      <c r="E78" s="8"/>
      <c r="F78" s="7" t="s">
        <v>0</v>
      </c>
      <c r="G78" s="7"/>
      <c r="H78" s="7"/>
      <c r="I78" s="6"/>
    </row>
    <row r="79" spans="1:10" s="1" customFormat="1" ht="18.75" x14ac:dyDescent="0.3">
      <c r="A79" s="9"/>
      <c r="B79" s="9"/>
      <c r="C79" s="8"/>
      <c r="D79" s="8"/>
      <c r="E79" s="8"/>
      <c r="F79" s="7"/>
      <c r="G79" s="7"/>
      <c r="H79" s="7"/>
      <c r="I79" s="6"/>
    </row>
    <row r="80" spans="1:10" s="1" customFormat="1" x14ac:dyDescent="0.25">
      <c r="A80" s="5"/>
      <c r="B80"/>
      <c r="C80"/>
      <c r="D80"/>
      <c r="E80"/>
      <c r="F80"/>
      <c r="G80"/>
      <c r="H80" s="2"/>
    </row>
    <row r="81" spans="1:8" s="1" customFormat="1" x14ac:dyDescent="0.25">
      <c r="A81" s="4"/>
      <c r="B81"/>
      <c r="C81"/>
      <c r="D81"/>
      <c r="E81" s="3"/>
      <c r="F81"/>
      <c r="G81" s="3"/>
      <c r="H81" s="2"/>
    </row>
  </sheetData>
  <mergeCells count="40">
    <mergeCell ref="A5:H5"/>
    <mergeCell ref="A6:H6"/>
    <mergeCell ref="A7:H7"/>
    <mergeCell ref="A8:H8"/>
    <mergeCell ref="A10:H10"/>
    <mergeCell ref="A11:H11"/>
    <mergeCell ref="A14:H14"/>
    <mergeCell ref="B15:H15"/>
    <mergeCell ref="B24:F24"/>
    <mergeCell ref="B30:F30"/>
    <mergeCell ref="B35:F35"/>
    <mergeCell ref="B36:E36"/>
    <mergeCell ref="B37:E37"/>
    <mergeCell ref="B38:E38"/>
    <mergeCell ref="B39:H39"/>
    <mergeCell ref="B47:E47"/>
    <mergeCell ref="B48:E48"/>
    <mergeCell ref="B49:E49"/>
    <mergeCell ref="B50:E50"/>
    <mergeCell ref="B51:E51"/>
    <mergeCell ref="B52:E52"/>
    <mergeCell ref="A54:H54"/>
    <mergeCell ref="B55:H55"/>
    <mergeCell ref="B59:F59"/>
    <mergeCell ref="B60:H60"/>
    <mergeCell ref="B65:F65"/>
    <mergeCell ref="B66:E66"/>
    <mergeCell ref="B67:E67"/>
    <mergeCell ref="B68:E68"/>
    <mergeCell ref="B69:E69"/>
    <mergeCell ref="G76:H76"/>
    <mergeCell ref="F78:H78"/>
    <mergeCell ref="A79:B79"/>
    <mergeCell ref="F79:H79"/>
    <mergeCell ref="B70:E70"/>
    <mergeCell ref="B71:E71"/>
    <mergeCell ref="B72:E72"/>
    <mergeCell ref="B73:E73"/>
    <mergeCell ref="B74:E74"/>
    <mergeCell ref="A75:F75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01.02.2025</vt:lpstr>
      <vt:lpstr>'01.02.2025'!Область_печати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2025-02-06T06:25:40Z</dcterms:created>
  <dcterms:modified xsi:type="dcterms:W3CDTF">2025-02-06T06:27:21Z</dcterms:modified>
</cp:coreProperties>
</file>