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8 год\отчет Жаглину( Вика)\Годовой отчет\"/>
    </mc:Choice>
  </mc:AlternateContent>
  <bookViews>
    <workbookView xWindow="0" yWindow="0" windowWidth="28605" windowHeight="12060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0">табл1!$3:$5</definedName>
    <definedName name="_xlnm.Print_Titles" localSheetId="1">табл2!$5:$8</definedName>
    <definedName name="_xlnm.Print_Titles" localSheetId="2">табл3!$7:$9</definedName>
    <definedName name="_xlnm.Print_Area" localSheetId="0">табл1!$A$1:$S$39</definedName>
    <definedName name="_xlnm.Print_Area" localSheetId="1">табл2!$A$1:$J$76</definedName>
  </definedNames>
  <calcPr calcId="152511"/>
</workbook>
</file>

<file path=xl/calcChain.xml><?xml version="1.0" encoding="utf-8"?>
<calcChain xmlns="http://schemas.openxmlformats.org/spreadsheetml/2006/main">
  <c r="G12" i="53" l="1"/>
  <c r="G11" i="53"/>
  <c r="G15" i="53" l="1"/>
  <c r="R24" i="54" l="1"/>
  <c r="H27" i="54"/>
  <c r="G14" i="53" l="1"/>
  <c r="G18" i="53" l="1"/>
  <c r="G17" i="53"/>
  <c r="D30" i="54" l="1"/>
  <c r="P30" i="54" l="1"/>
  <c r="O30" i="54"/>
  <c r="O27" i="54"/>
  <c r="R9" i="54" l="1"/>
  <c r="R6" i="54" s="1"/>
  <c r="K31" i="54" l="1"/>
  <c r="K28" i="54"/>
  <c r="K26" i="54"/>
  <c r="K22" i="54"/>
  <c r="K21" i="54"/>
  <c r="K20" i="54"/>
  <c r="K19" i="54"/>
  <c r="K18" i="54"/>
  <c r="K17" i="54"/>
  <c r="K16" i="54"/>
  <c r="K15" i="54" l="1"/>
  <c r="K14" i="54"/>
  <c r="K13" i="54"/>
  <c r="K12" i="54"/>
  <c r="K11" i="54"/>
  <c r="P9" i="54" l="1"/>
  <c r="P25" i="54"/>
  <c r="P27" i="54"/>
  <c r="O9" i="54"/>
  <c r="O24" i="54" l="1"/>
  <c r="P24" i="54"/>
  <c r="L28" i="54"/>
  <c r="L26" i="54"/>
  <c r="L22" i="54"/>
  <c r="L21" i="54"/>
  <c r="L20" i="54"/>
  <c r="L19" i="54"/>
  <c r="L18" i="54"/>
  <c r="L17" i="54"/>
  <c r="L16" i="54"/>
  <c r="L14" i="54"/>
  <c r="L13" i="54"/>
  <c r="L12" i="54"/>
  <c r="L11" i="54"/>
  <c r="H9" i="54"/>
  <c r="K9" i="54" s="1"/>
  <c r="K25" i="54"/>
  <c r="K27" i="54"/>
  <c r="K30" i="54"/>
  <c r="G31" i="54"/>
  <c r="G28" i="54"/>
  <c r="G26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25" i="54"/>
  <c r="D27" i="54"/>
  <c r="G27" i="54" s="1"/>
  <c r="G30" i="54"/>
  <c r="H24" i="54" l="1"/>
  <c r="L25" i="54"/>
  <c r="L27" i="54"/>
  <c r="D24" i="54"/>
  <c r="G24" i="54" s="1"/>
  <c r="P6" i="54"/>
  <c r="D9" i="54"/>
  <c r="D6" i="54" l="1"/>
  <c r="G6" i="54" s="1"/>
  <c r="G9" i="54"/>
  <c r="K24" i="54"/>
  <c r="L24" i="54"/>
  <c r="H6" i="54"/>
  <c r="O6" i="54"/>
  <c r="K6" i="54" l="1"/>
  <c r="L6" i="54"/>
  <c r="L9" i="54"/>
  <c r="F25" i="56"/>
  <c r="H25" i="56" l="1"/>
  <c r="D16" i="56"/>
  <c r="E33" i="56"/>
  <c r="E39" i="56"/>
  <c r="E44" i="56"/>
  <c r="D33" i="56"/>
  <c r="D39" i="56"/>
  <c r="E22" i="56" l="1"/>
  <c r="D22" i="56"/>
  <c r="D10" i="56" s="1"/>
  <c r="F16" i="56" l="1"/>
  <c r="F13" i="56"/>
  <c r="F33" i="56"/>
  <c r="F39" i="56"/>
  <c r="F22" i="56" l="1"/>
  <c r="F10" i="56" s="1"/>
  <c r="J42" i="56"/>
  <c r="I42" i="56"/>
  <c r="J19" i="56"/>
  <c r="I19" i="56"/>
  <c r="I25" i="56"/>
  <c r="I16" i="56" l="1"/>
  <c r="E16" i="56"/>
  <c r="M32" i="54" l="1"/>
  <c r="I36" i="56" l="1"/>
  <c r="H39" i="56" l="1"/>
  <c r="E25" i="56" l="1"/>
  <c r="J25" i="56" s="1"/>
  <c r="E13" i="56" l="1"/>
  <c r="N32" i="54" l="1"/>
  <c r="I32" i="54" l="1"/>
  <c r="J39" i="56"/>
  <c r="I39" i="56"/>
  <c r="G25" i="56"/>
  <c r="G13" i="56" s="1"/>
  <c r="G10" i="56" s="1"/>
  <c r="H22" i="56"/>
  <c r="H44" i="56"/>
  <c r="G44" i="56"/>
  <c r="G39" i="56"/>
  <c r="J33" i="56"/>
  <c r="I33" i="56"/>
  <c r="H33" i="56"/>
  <c r="G33" i="56"/>
  <c r="G16" i="56"/>
  <c r="E10" i="56" l="1"/>
  <c r="J22" i="56"/>
  <c r="I22" i="56"/>
  <c r="G22" i="56"/>
  <c r="H32" i="54" l="1"/>
  <c r="J32" i="54" s="1"/>
  <c r="J16" i="56"/>
  <c r="H13" i="56"/>
  <c r="J13" i="56" s="1"/>
  <c r="H16" i="56"/>
  <c r="I13" i="56" l="1"/>
  <c r="I10" i="56" s="1"/>
  <c r="J10" i="56"/>
  <c r="H10" i="56"/>
</calcChain>
</file>

<file path=xl/sharedStrings.xml><?xml version="1.0" encoding="utf-8"?>
<sst xmlns="http://schemas.openxmlformats.org/spreadsheetml/2006/main" count="446" uniqueCount="142">
  <si>
    <t>в том числе:</t>
  </si>
  <si>
    <t>и т.д.</t>
  </si>
  <si>
    <t>№ п/п</t>
  </si>
  <si>
    <t>1</t>
  </si>
  <si>
    <t>2</t>
  </si>
  <si>
    <t>Наименование показателя (индикатора)</t>
  </si>
  <si>
    <t>Ед. измерения</t>
  </si>
  <si>
    <t>…..</t>
  </si>
  <si>
    <t>Статус</t>
  </si>
  <si>
    <t>федеральный бюджет</t>
  </si>
  <si>
    <t>областной бюджет</t>
  </si>
  <si>
    <t>всего, в том числе:</t>
  </si>
  <si>
    <t>отчетный год</t>
  </si>
  <si>
    <t>план</t>
  </si>
  <si>
    <t>факт</t>
  </si>
  <si>
    <t xml:space="preserve">запланированные </t>
  </si>
  <si>
    <t>достигнутые</t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</si>
  <si>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</si>
  <si>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</si>
  <si>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t xml:space="preserve">федеральный бюджет </t>
  </si>
  <si>
    <t>……</t>
  </si>
  <si>
    <t xml:space="preserve">Результаты реализации мероприятий </t>
  </si>
  <si>
    <t>Основное мероприятие 2</t>
  </si>
  <si>
    <t>Наименование подпрограммы,  основного мероприятия, мероприятия</t>
  </si>
  <si>
    <t>Исполнитель 2</t>
  </si>
  <si>
    <t xml:space="preserve">ПОДПРОГРАММА 2 </t>
  </si>
  <si>
    <t>Муниципальная программа</t>
  </si>
  <si>
    <t>внебюджетные источники</t>
  </si>
  <si>
    <t>Подпрограмма "Обеспечение реализации    муниципальной программы"</t>
  </si>
  <si>
    <t>бюджет городского округа</t>
  </si>
  <si>
    <t>Мероприятие 1.2</t>
  </si>
  <si>
    <t>Мероприятие 2.1</t>
  </si>
  <si>
    <t>Мероприятие 2.2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</si>
  <si>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</si>
  <si>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</si>
  <si>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</si>
  <si>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</si>
  <si>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выполнено, 
%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</si>
  <si>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</si>
  <si>
    <t>Исполнитель</t>
  </si>
  <si>
    <t>Телефон</t>
  </si>
  <si>
    <t>Заключение контрактов</t>
  </si>
  <si>
    <t xml:space="preserve">профинанси-ровано, 
тыс. руб. </t>
  </si>
  <si>
    <t>план на  отчетный год, тыс. рублей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</si>
  <si>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</si>
  <si>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заключено, 
тыс. рублей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</si>
  <si>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</si>
  <si>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</si>
  <si>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</si>
  <si>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</si>
  <si>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</si>
  <si>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</si>
  <si>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</si>
  <si>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</si>
  <si>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</si>
  <si>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</si>
  <si>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>Показатель (индикатор) 1.1.</t>
  </si>
  <si>
    <t xml:space="preserve">Показатель (индикатор) 2.1. </t>
  </si>
  <si>
    <t>Показатель (индикатор) 2.2</t>
  </si>
  <si>
    <t>Показатель (индикатор) 2.2.</t>
  </si>
  <si>
    <t>Муниципальная программа  городского округа город Воронеж "Защита от чрезвычайных ситуаций"</t>
  </si>
  <si>
    <t>Содержание и обеспечение  деятельности МКУ "Управление по делам ГО ЧС г.Воронежа"</t>
  </si>
  <si>
    <t>Обеспечение жизнедеятельности управления в т.ч.</t>
  </si>
  <si>
    <t>заработная плата</t>
  </si>
  <si>
    <t>пособия</t>
  </si>
  <si>
    <t>начисления на ФОТ</t>
  </si>
  <si>
    <t>услуги связи</t>
  </si>
  <si>
    <t>транспортные услуги</t>
  </si>
  <si>
    <t>коммунальные услуги</t>
  </si>
  <si>
    <t>услуги по содержанию и ремонту спец.транспорта и др.имущества</t>
  </si>
  <si>
    <t>программное обеспечение, обучение и страхование спасателей, противопожарные мероприятия и проведение мероприятий по ОБЖ</t>
  </si>
  <si>
    <t>налог на землю и имущество</t>
  </si>
  <si>
    <t>закупка спец.оборудования для обеспечения спасательных отрядов для предотвращения и защиты населения от ЧС</t>
  </si>
  <si>
    <t>обеспечение спасательных отрядов обмундированием, питанием. ГСМ для оперативных автомобилей и водного транспорта</t>
  </si>
  <si>
    <t>Основное  мероприятие 2</t>
  </si>
  <si>
    <t>Мероприятия в сфере защиты населения от чрезвычайных ситуаций и пожаров</t>
  </si>
  <si>
    <t>0</t>
  </si>
  <si>
    <t>Мероприятие 2.3</t>
  </si>
  <si>
    <t>Муниципальная программа "Защита от чрезвычайных ситуаций"</t>
  </si>
  <si>
    <t>Оборудование системы оповещения</t>
  </si>
  <si>
    <t>Обслуживание местной автоматизированной системы оповещения</t>
  </si>
  <si>
    <t>Борисова Л.Н.</t>
  </si>
  <si>
    <t>222-33-01</t>
  </si>
  <si>
    <t>МУНИЦИПАЛЬНАЯ ПРОГРАММА городского округа город Воронеж "Защита от чрезвычайных ситуаций"</t>
  </si>
  <si>
    <t xml:space="preserve">Время реагирования на чрезвычайные ситуации                     </t>
  </si>
  <si>
    <t>минут</t>
  </si>
  <si>
    <t>Исполнитель:                Борисова Л.Н.</t>
  </si>
  <si>
    <t>Телефон 222-33-01</t>
  </si>
  <si>
    <t>выплата з/п</t>
  </si>
  <si>
    <t>выплата пособий</t>
  </si>
  <si>
    <t>оплата связи</t>
  </si>
  <si>
    <t>оплата коммунальных услуг</t>
  </si>
  <si>
    <t>оплачены услуги по ремонту имущества</t>
  </si>
  <si>
    <t>Обеспечение мероприятий в сфере защиты населения от чрезвычайных ситуаций и пожаров</t>
  </si>
  <si>
    <t>оплачены взносы в ФСС , ПФР, ФФОМС</t>
  </si>
  <si>
    <t>госпошлина, плата за негативное воздействие на окр.среду</t>
  </si>
  <si>
    <t>закуплен гсм, обмундирование, питание</t>
  </si>
  <si>
    <t>Охват населения при информировании и оповещении в случае угрозы возникновения или возникновении чрезвычайных ситуаций</t>
  </si>
  <si>
    <t>Численность руководящего состава и должностных лиц органов местного самоуправления, прошедших обучение по вопросам гражданской обороны, защиты от чрезвычайных ситуаций на  курсах гражданской обороны</t>
  </si>
  <si>
    <t>Основное мероприятие 1 "Содержание и обеспечение деятельности МКУ "Управление по делам ГО ЧС г.Воронежа"</t>
  </si>
  <si>
    <t>Основное мероприятие 2 "Мероприятия в сфере защиты населения от чрезвычайных ситуаций и пожаров"</t>
  </si>
  <si>
    <t>Содержание и обеспечение деятельности МКУ "Управление по делам ГО ЧС г.Воронежа"</t>
  </si>
  <si>
    <t>Мероприятие  2.2</t>
  </si>
  <si>
    <t>Оборудование и обслуживание систем видеонаблюдения в границах городского округа город Воронеж, обеспечение мероприятий противопожарного режима</t>
  </si>
  <si>
    <t>обслуживание местной автоматизированной системы оповещения</t>
  </si>
  <si>
    <t>оплачены налог на землю и  на имущество</t>
  </si>
  <si>
    <t>ежеквартальная оплата госпошлины, и платы за негативное воздействие на окружающую среду</t>
  </si>
  <si>
    <t>оплачено  программное обеспечение, произведено обучение и страхование спасателей, проведены противопожарные мероприятия, проведены мероприятия по ОБЖ</t>
  </si>
  <si>
    <t>ззакуплено спец. оборудование для обеспечения спасательных отрядов для предотвращения и защиты населения от ЧС</t>
  </si>
  <si>
    <t>Соколов С.А.</t>
  </si>
  <si>
    <t>01.01.2017</t>
  </si>
  <si>
    <t>31.12.2017</t>
  </si>
  <si>
    <t>01.012017</t>
  </si>
  <si>
    <t>Руководитель</t>
  </si>
  <si>
    <t>С.И. Хомук</t>
  </si>
  <si>
    <t>-</t>
  </si>
  <si>
    <t>Руководитель                                                                       С.И. Хомук</t>
  </si>
  <si>
    <t xml:space="preserve">приобретение оборудования системы оповещения </t>
  </si>
  <si>
    <t>уточненные плановые бюджетные ассигнования на очередной финансовый год (тыс. рублей), в том числе по источникам:</t>
  </si>
  <si>
    <t xml:space="preserve">профинансировано на отчетную 
дату (тыс. рублей), в том числе по источникам: </t>
  </si>
  <si>
    <t>Всего</t>
  </si>
  <si>
    <t>бюджет городского округа город Воронеж</t>
  </si>
  <si>
    <t>контракты, находящиеся в процессе размещения (указать стадию), 
тыс. рублей</t>
  </si>
  <si>
    <t>количество заключенных контрактов за отчетный период, ед.</t>
  </si>
  <si>
    <r>
      <t>Расходы  за отчетный период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</si>
  <si>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 xml:space="preserve">Проблемы, возникшие в ходе реализации мероприятия </t>
    </r>
    <r>
      <rPr>
        <vertAlign val="superscript"/>
        <sz val="12"/>
        <color indexed="8"/>
        <rFont val="Times New Roman"/>
        <family val="1"/>
        <charset val="204"/>
      </rPr>
      <t>2</t>
    </r>
  </si>
  <si>
    <t>Исполнитель мероприятия 
(орган местного самоуправления городского округа город Воронеж, иной главный распорядитель средств бюджета городского округа город Воронеж)</t>
  </si>
  <si>
    <t>нет</t>
  </si>
  <si>
    <t>Уточненные годовые плановые ассигнования, тыс. руб</t>
  </si>
  <si>
    <t>МКУ "Управление по делам ГО ЧС г.Воронежа"</t>
  </si>
  <si>
    <t>закуплено оборудование системы оповещения</t>
  </si>
  <si>
    <t xml:space="preserve"> Количество населения, погибшего при чрезвычайных ситуациях, пожарах, происшествиях на водных объектах, не более</t>
  </si>
  <si>
    <t xml:space="preserve"> Количество населения, пострадавшего при чрезвычайных ситуациях, пожарах,происшествиях на водных объектах, не более
</t>
  </si>
  <si>
    <t>обслуживание системы оповещения</t>
  </si>
  <si>
    <t>человек</t>
  </si>
  <si>
    <r>
      <t xml:space="preserve">%                          </t>
    </r>
    <r>
      <rPr>
        <sz val="12"/>
        <color rgb="FFFF0000"/>
        <rFont val="Times New Roman"/>
        <family val="1"/>
        <charset val="204"/>
      </rPr>
      <t xml:space="preserve"> </t>
    </r>
  </si>
  <si>
    <t xml:space="preserve">%                    </t>
  </si>
  <si>
    <t>оборудование и обслуживание систем видеонаблюдения в границах городкого округа город Воронеж</t>
  </si>
  <si>
    <t xml:space="preserve"> Количество спасенных на 100 чрезвычайных ситуаций и происшествий 
</t>
  </si>
  <si>
    <t>Отчет о выполнении Плана реализации муниципальной программы городского округа город Воронеж 
"Защита от чрезвычайных ситуаций"
по состоянию на 01.01.2019 года</t>
  </si>
  <si>
    <r>
      <t>Отчет о расходах федерального, областного бюджетов, бюджета городского округа город Воронеж и внебюджетных источников 
на реализацию муниципальной программы городского округа город Воронеж</t>
    </r>
    <r>
      <rPr>
        <b/>
        <u/>
        <sz val="14"/>
        <rFont val="Times New Roman"/>
        <family val="1"/>
        <charset val="204"/>
      </rPr>
      <t>"Защита от чрезвычайных ситуаций"</t>
    </r>
    <r>
      <rPr>
        <b/>
        <sz val="14"/>
        <rFont val="Times New Roman"/>
        <family val="1"/>
        <charset val="204"/>
      </rPr>
      <t xml:space="preserve">
по состоянию на </t>
    </r>
    <r>
      <rPr>
        <b/>
        <u/>
        <sz val="14"/>
        <rFont val="Times New Roman"/>
        <family val="1"/>
        <charset val="204"/>
      </rPr>
      <t>01.01.2019</t>
    </r>
    <r>
      <rPr>
        <b/>
        <sz val="14"/>
        <rFont val="Times New Roman"/>
        <family val="1"/>
        <charset val="204"/>
      </rPr>
      <t xml:space="preserve"> года</t>
    </r>
  </si>
  <si>
    <t>Сведения
о достижении значений показателей (индикаторов) реализации муниципальной программы городского округа город Воронеж
"Защита от чрезвычайных ситуаций"
по состоянию на 01.01.2019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</si>
</sst>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_р_."/>
    <numFmt numFmtId="167" formatCode="0.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Arial Cyr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3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0" fontId="15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6" fillId="0" borderId="0" xfId="0" applyFont="1" applyFill="1" applyAlignment="1">
      <alignment horizontal="centerContinuous" vertical="center" wrapText="1"/>
    </xf>
    <xf numFmtId="0" fontId="17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left" wrapText="1"/>
    </xf>
    <xf numFmtId="4" fontId="16" fillId="0" borderId="1" xfId="0" applyNumberFormat="1" applyFont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0" fillId="2" borderId="0" xfId="0" applyFill="1"/>
    <xf numFmtId="0" fontId="15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wrapText="1"/>
    </xf>
    <xf numFmtId="4" fontId="21" fillId="2" borderId="1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49" fontId="7" fillId="2" borderId="0" xfId="0" applyNumberFormat="1" applyFont="1" applyFill="1" applyBorder="1" applyAlignment="1">
      <alignment horizontal="left" vertical="center" wrapText="1"/>
    </xf>
    <xf numFmtId="49" fontId="15" fillId="2" borderId="0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wrapText="1"/>
    </xf>
    <xf numFmtId="4" fontId="21" fillId="4" borderId="1" xfId="0" applyNumberFormat="1" applyFont="1" applyFill="1" applyBorder="1" applyAlignment="1">
      <alignment horizontal="center" wrapText="1"/>
    </xf>
    <xf numFmtId="2" fontId="21" fillId="4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2" xfId="0" applyBorder="1" applyAlignment="1"/>
    <xf numFmtId="49" fontId="2" fillId="2" borderId="2" xfId="0" applyNumberFormat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2" fontId="25" fillId="0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horizontal="center" wrapText="1"/>
    </xf>
    <xf numFmtId="2" fontId="21" fillId="2" borderId="2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13" xfId="0" applyBorder="1"/>
    <xf numFmtId="166" fontId="21" fillId="0" borderId="1" xfId="0" applyNumberFormat="1" applyFont="1" applyFill="1" applyBorder="1" applyAlignment="1">
      <alignment horizontal="center" wrapText="1"/>
    </xf>
    <xf numFmtId="49" fontId="7" fillId="4" borderId="3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2" fontId="21" fillId="2" borderId="1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wrapText="1"/>
    </xf>
    <xf numFmtId="2" fontId="21" fillId="0" borderId="2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center" wrapText="1"/>
    </xf>
    <xf numFmtId="166" fontId="21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21" fillId="0" borderId="1" xfId="0" applyNumberFormat="1" applyFont="1" applyBorder="1" applyAlignment="1">
      <alignment horizontal="center"/>
    </xf>
    <xf numFmtId="1" fontId="21" fillId="0" borderId="2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2" fontId="21" fillId="0" borderId="2" xfId="0" applyNumberFormat="1" applyFont="1" applyBorder="1" applyAlignment="1">
      <alignment horizontal="center"/>
    </xf>
    <xf numFmtId="0" fontId="17" fillId="2" borderId="14" xfId="0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18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49" fontId="19" fillId="2" borderId="0" xfId="0" applyNumberFormat="1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0" fillId="3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9" fontId="23" fillId="3" borderId="3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/>
    <xf numFmtId="0" fontId="5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A45"/>
  <sheetViews>
    <sheetView view="pageBreakPreview" zoomScale="75" zoomScaleNormal="75" zoomScaleSheetLayoutView="75" workbookViewId="0">
      <pane ySplit="1" topLeftCell="A2" activePane="bottomLeft" state="frozen"/>
      <selection pane="bottomLeft" activeCell="Z28" sqref="Z28"/>
    </sheetView>
  </sheetViews>
  <sheetFormatPr defaultRowHeight="12.75" x14ac:dyDescent="0.2"/>
  <cols>
    <col min="1" max="1" width="4.85546875" customWidth="1"/>
    <col min="2" max="2" width="22.28515625" customWidth="1"/>
    <col min="3" max="3" width="22.7109375" customWidth="1"/>
    <col min="4" max="4" width="11.5703125" customWidth="1"/>
    <col min="5" max="5" width="10.42578125" customWidth="1"/>
    <col min="6" max="6" width="10.85546875" customWidth="1"/>
    <col min="7" max="7" width="13.42578125" customWidth="1"/>
    <col min="8" max="8" width="11.5703125" customWidth="1"/>
    <col min="9" max="10" width="10.85546875" customWidth="1"/>
    <col min="11" max="11" width="13.28515625" customWidth="1"/>
    <col min="12" max="12" width="12.140625" customWidth="1"/>
    <col min="13" max="13" width="18.140625" customWidth="1"/>
    <col min="14" max="14" width="19.28515625" customWidth="1"/>
    <col min="15" max="15" width="12.28515625" style="105" customWidth="1"/>
    <col min="16" max="16" width="11.85546875" customWidth="1"/>
    <col min="17" max="17" width="17.5703125" customWidth="1"/>
    <col min="18" max="18" width="14" customWidth="1"/>
    <col min="19" max="19" width="15.42578125" customWidth="1"/>
    <col min="22" max="23" width="9.140625" customWidth="1"/>
  </cols>
  <sheetData>
    <row r="1" spans="1:21" ht="20.25" x14ac:dyDescent="0.3">
      <c r="A1" s="106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106"/>
      <c r="N1" s="107"/>
      <c r="O1" s="107"/>
      <c r="P1" s="51" t="s">
        <v>55</v>
      </c>
      <c r="Q1" s="133"/>
      <c r="R1" s="132"/>
      <c r="S1" s="133"/>
      <c r="T1" s="133"/>
      <c r="U1" s="133"/>
    </row>
    <row r="2" spans="1:21" s="3" customFormat="1" ht="62.25" customHeight="1" x14ac:dyDescent="0.2">
      <c r="A2" s="175" t="s">
        <v>139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33"/>
      <c r="U2" s="133"/>
    </row>
    <row r="3" spans="1:21" ht="81.75" customHeight="1" x14ac:dyDescent="0.2">
      <c r="A3" s="186" t="s">
        <v>2</v>
      </c>
      <c r="B3" s="186" t="s">
        <v>23</v>
      </c>
      <c r="C3" s="186" t="s">
        <v>126</v>
      </c>
      <c r="D3" s="186" t="s">
        <v>124</v>
      </c>
      <c r="E3" s="186"/>
      <c r="F3" s="186"/>
      <c r="G3" s="186"/>
      <c r="H3" s="186"/>
      <c r="I3" s="186"/>
      <c r="J3" s="186"/>
      <c r="K3" s="186"/>
      <c r="L3" s="186"/>
      <c r="M3" s="186" t="s">
        <v>21</v>
      </c>
      <c r="N3" s="186"/>
      <c r="O3" s="186" t="s">
        <v>41</v>
      </c>
      <c r="P3" s="186"/>
      <c r="Q3" s="186"/>
      <c r="R3" s="186"/>
      <c r="S3" s="186" t="s">
        <v>125</v>
      </c>
      <c r="T3" s="133"/>
      <c r="U3" s="133"/>
    </row>
    <row r="4" spans="1:21" ht="81.75" customHeight="1" x14ac:dyDescent="0.2">
      <c r="A4" s="186"/>
      <c r="B4" s="186"/>
      <c r="C4" s="186"/>
      <c r="D4" s="187" t="s">
        <v>118</v>
      </c>
      <c r="E4" s="187"/>
      <c r="F4" s="187"/>
      <c r="G4" s="187"/>
      <c r="H4" s="187" t="s">
        <v>119</v>
      </c>
      <c r="I4" s="187"/>
      <c r="J4" s="187"/>
      <c r="K4" s="187"/>
      <c r="L4" s="187"/>
      <c r="M4" s="187" t="s">
        <v>15</v>
      </c>
      <c r="N4" s="187" t="s">
        <v>16</v>
      </c>
      <c r="O4" s="187" t="s">
        <v>43</v>
      </c>
      <c r="P4" s="188" t="s">
        <v>45</v>
      </c>
      <c r="Q4" s="188" t="s">
        <v>122</v>
      </c>
      <c r="R4" s="188" t="s">
        <v>123</v>
      </c>
      <c r="S4" s="186"/>
      <c r="T4" s="133"/>
      <c r="U4" s="133"/>
    </row>
    <row r="5" spans="1:21" ht="81.75" customHeight="1" x14ac:dyDescent="0.2">
      <c r="A5" s="186"/>
      <c r="B5" s="186"/>
      <c r="C5" s="186"/>
      <c r="D5" s="145" t="s">
        <v>120</v>
      </c>
      <c r="E5" s="145" t="s">
        <v>9</v>
      </c>
      <c r="F5" s="145" t="s">
        <v>10</v>
      </c>
      <c r="G5" s="145" t="s">
        <v>121</v>
      </c>
      <c r="H5" s="145" t="s">
        <v>120</v>
      </c>
      <c r="I5" s="145" t="s">
        <v>9</v>
      </c>
      <c r="J5" s="145" t="s">
        <v>10</v>
      </c>
      <c r="K5" s="145" t="s">
        <v>121</v>
      </c>
      <c r="L5" s="145" t="s">
        <v>37</v>
      </c>
      <c r="M5" s="187"/>
      <c r="N5" s="187"/>
      <c r="O5" s="187"/>
      <c r="P5" s="188"/>
      <c r="Q5" s="188"/>
      <c r="R5" s="188"/>
      <c r="S5" s="186"/>
      <c r="T5" s="133"/>
      <c r="U5" s="133"/>
    </row>
    <row r="6" spans="1:21" ht="150" x14ac:dyDescent="0.25">
      <c r="A6" s="135"/>
      <c r="B6" s="154" t="s">
        <v>60</v>
      </c>
      <c r="C6" s="153"/>
      <c r="D6" s="143">
        <f>SUM(D9+D24)</f>
        <v>114385</v>
      </c>
      <c r="E6" s="143"/>
      <c r="F6" s="143"/>
      <c r="G6" s="143">
        <f>D6</f>
        <v>114385</v>
      </c>
      <c r="H6" s="143">
        <f>SUM(H9+H24)</f>
        <v>114264.96000000001</v>
      </c>
      <c r="I6" s="143"/>
      <c r="J6" s="143"/>
      <c r="K6" s="143">
        <f>H6</f>
        <v>114264.96000000001</v>
      </c>
      <c r="L6" s="143">
        <f>H6/D6*100</f>
        <v>99.895056169952355</v>
      </c>
      <c r="M6" s="136"/>
      <c r="N6" s="136"/>
      <c r="O6" s="143">
        <f>SUM(O9+O24)</f>
        <v>13104</v>
      </c>
      <c r="P6" s="156">
        <f>SUM(P9+P24)</f>
        <v>13043.58</v>
      </c>
      <c r="Q6" s="174"/>
      <c r="R6" s="164">
        <f>SUM(R9+R24)</f>
        <v>269</v>
      </c>
      <c r="S6" s="160" t="s">
        <v>127</v>
      </c>
      <c r="T6" s="133"/>
      <c r="U6" s="133"/>
    </row>
    <row r="7" spans="1:21" ht="15.75" x14ac:dyDescent="0.25">
      <c r="A7" s="30"/>
      <c r="B7" s="54" t="s">
        <v>0</v>
      </c>
      <c r="C7" s="108"/>
      <c r="D7" s="108"/>
      <c r="E7" s="108"/>
      <c r="F7" s="108"/>
      <c r="G7" s="140"/>
      <c r="H7" s="104"/>
      <c r="I7" s="104"/>
      <c r="J7" s="104"/>
      <c r="K7" s="104"/>
      <c r="L7" s="104"/>
      <c r="M7" s="108"/>
      <c r="N7" s="108"/>
      <c r="O7" s="108"/>
      <c r="P7" s="173"/>
      <c r="Q7" s="161"/>
      <c r="R7" s="159"/>
      <c r="S7" s="161"/>
      <c r="T7" s="133"/>
      <c r="U7" s="133"/>
    </row>
    <row r="8" spans="1:21" ht="31.5" x14ac:dyDescent="0.25">
      <c r="A8" s="30"/>
      <c r="B8" s="110" t="s">
        <v>33</v>
      </c>
      <c r="C8" s="108"/>
      <c r="D8" s="141"/>
      <c r="E8" s="157"/>
      <c r="F8" s="157"/>
      <c r="G8" s="141"/>
      <c r="H8" s="109"/>
      <c r="I8" s="104"/>
      <c r="J8" s="104"/>
      <c r="K8" s="104"/>
      <c r="L8" s="104"/>
      <c r="M8" s="108"/>
      <c r="N8" s="108"/>
      <c r="O8" s="158"/>
      <c r="P8" s="131"/>
      <c r="Q8" s="161"/>
      <c r="R8" s="159"/>
      <c r="S8" s="161"/>
      <c r="T8" s="133"/>
      <c r="U8" s="133"/>
    </row>
    <row r="9" spans="1:21" ht="110.25" x14ac:dyDescent="0.25">
      <c r="A9" s="30"/>
      <c r="B9" s="110" t="s">
        <v>61</v>
      </c>
      <c r="C9" s="108"/>
      <c r="D9" s="141">
        <f>SUM(D11+D12+D13+D14+D15+D16+D17+D18+D19+D20+D21+D22)</f>
        <v>113891</v>
      </c>
      <c r="E9" s="141"/>
      <c r="F9" s="141"/>
      <c r="G9" s="141">
        <f>D9</f>
        <v>113891</v>
      </c>
      <c r="H9" s="141">
        <f>H10+H11+H12+H13+H14+H15+H16+H17+H18+H19+H20+H21+H22</f>
        <v>113771.53000000001</v>
      </c>
      <c r="I9" s="141"/>
      <c r="J9" s="141"/>
      <c r="K9" s="152">
        <f>H9</f>
        <v>113771.53000000001</v>
      </c>
      <c r="L9" s="141">
        <f>H9/D9*100</f>
        <v>99.895101456655937</v>
      </c>
      <c r="M9" s="109" t="s">
        <v>61</v>
      </c>
      <c r="N9" s="109"/>
      <c r="O9" s="148">
        <f>SUM(O11,O12,O13,O14,O15,O16,O17,O18,O19,O20,O21,O22)</f>
        <v>12610</v>
      </c>
      <c r="P9" s="131">
        <f>SUM(P10,P11,P12,P13,P14,P15,P16,P17,P18,P19,P20,P21,P22)</f>
        <v>12550.15</v>
      </c>
      <c r="Q9" s="165" t="s">
        <v>115</v>
      </c>
      <c r="R9" s="163">
        <f>SUM(R10:R22)</f>
        <v>265</v>
      </c>
      <c r="S9" s="162" t="s">
        <v>127</v>
      </c>
      <c r="T9" s="133"/>
      <c r="U9" s="133"/>
    </row>
    <row r="10" spans="1:21" ht="47.25" x14ac:dyDescent="0.25">
      <c r="A10" s="30"/>
      <c r="B10" s="54" t="s">
        <v>62</v>
      </c>
      <c r="C10" s="108"/>
      <c r="D10" s="140"/>
      <c r="E10" s="140"/>
      <c r="F10" s="140"/>
      <c r="G10" s="140"/>
      <c r="H10" s="140"/>
      <c r="I10" s="140"/>
      <c r="J10" s="140"/>
      <c r="K10" s="140"/>
      <c r="L10" s="140"/>
      <c r="M10" s="104"/>
      <c r="N10" s="104"/>
      <c r="O10" s="140"/>
      <c r="P10" s="137"/>
      <c r="Q10" s="165" t="s">
        <v>115</v>
      </c>
      <c r="R10" s="159" t="s">
        <v>115</v>
      </c>
      <c r="S10" s="162" t="s">
        <v>127</v>
      </c>
      <c r="T10" s="133"/>
      <c r="U10" s="133"/>
    </row>
    <row r="11" spans="1:21" ht="47.25" x14ac:dyDescent="0.25">
      <c r="A11" s="30"/>
      <c r="B11" s="54" t="s">
        <v>63</v>
      </c>
      <c r="C11" s="108" t="s">
        <v>129</v>
      </c>
      <c r="D11" s="140">
        <v>76671</v>
      </c>
      <c r="E11" s="140"/>
      <c r="F11" s="140"/>
      <c r="G11" s="140">
        <f t="shared" ref="G11:G22" si="0">D11</f>
        <v>76671</v>
      </c>
      <c r="H11" s="140">
        <v>76670.84</v>
      </c>
      <c r="I11" s="140"/>
      <c r="J11" s="140"/>
      <c r="K11" s="140">
        <f t="shared" ref="K11:K22" si="1">H11</f>
        <v>76670.84</v>
      </c>
      <c r="L11" s="140">
        <f>H11/D11*100</f>
        <v>99.999791316142989</v>
      </c>
      <c r="M11" s="104" t="s">
        <v>63</v>
      </c>
      <c r="N11" s="104" t="s">
        <v>88</v>
      </c>
      <c r="O11" s="140"/>
      <c r="P11" s="137"/>
      <c r="Q11" s="165" t="s">
        <v>115</v>
      </c>
      <c r="R11" s="159" t="s">
        <v>115</v>
      </c>
      <c r="S11" s="162" t="s">
        <v>127</v>
      </c>
      <c r="T11" s="133"/>
      <c r="U11" s="133"/>
    </row>
    <row r="12" spans="1:21" ht="49.5" customHeight="1" x14ac:dyDescent="0.25">
      <c r="A12" s="30"/>
      <c r="B12" s="54" t="s">
        <v>64</v>
      </c>
      <c r="C12" s="108" t="s">
        <v>129</v>
      </c>
      <c r="D12" s="140">
        <v>8</v>
      </c>
      <c r="E12" s="140"/>
      <c r="F12" s="140"/>
      <c r="G12" s="140">
        <f t="shared" si="0"/>
        <v>8</v>
      </c>
      <c r="H12" s="140">
        <v>7.12</v>
      </c>
      <c r="I12" s="140"/>
      <c r="J12" s="140"/>
      <c r="K12" s="140">
        <f t="shared" si="1"/>
        <v>7.12</v>
      </c>
      <c r="L12" s="140">
        <f>H12/D12*100</f>
        <v>89</v>
      </c>
      <c r="M12" s="104" t="s">
        <v>64</v>
      </c>
      <c r="N12" s="104" t="s">
        <v>89</v>
      </c>
      <c r="O12" s="140"/>
      <c r="P12" s="137"/>
      <c r="Q12" s="165" t="s">
        <v>115</v>
      </c>
      <c r="R12" s="159" t="s">
        <v>115</v>
      </c>
      <c r="S12" s="162" t="s">
        <v>127</v>
      </c>
      <c r="T12" s="133"/>
      <c r="U12" s="133"/>
    </row>
    <row r="13" spans="1:21" ht="47.25" x14ac:dyDescent="0.25">
      <c r="A13" s="30"/>
      <c r="B13" s="54" t="s">
        <v>65</v>
      </c>
      <c r="C13" s="108" t="s">
        <v>129</v>
      </c>
      <c r="D13" s="140">
        <v>23153</v>
      </c>
      <c r="E13" s="140"/>
      <c r="F13" s="140"/>
      <c r="G13" s="140">
        <f t="shared" si="0"/>
        <v>23153</v>
      </c>
      <c r="H13" s="140">
        <v>23152.69</v>
      </c>
      <c r="I13" s="140"/>
      <c r="J13" s="140"/>
      <c r="K13" s="140">
        <f t="shared" si="1"/>
        <v>23152.69</v>
      </c>
      <c r="L13" s="140">
        <f>H13/D13*100</f>
        <v>99.99866108063749</v>
      </c>
      <c r="M13" s="104" t="s">
        <v>65</v>
      </c>
      <c r="N13" s="104" t="s">
        <v>94</v>
      </c>
      <c r="O13" s="140"/>
      <c r="P13" s="137"/>
      <c r="Q13" s="165" t="s">
        <v>115</v>
      </c>
      <c r="R13" s="159" t="s">
        <v>115</v>
      </c>
      <c r="S13" s="162" t="s">
        <v>127</v>
      </c>
      <c r="T13" s="133"/>
      <c r="U13" s="133"/>
    </row>
    <row r="14" spans="1:21" ht="50.25" customHeight="1" x14ac:dyDescent="0.25">
      <c r="A14" s="30"/>
      <c r="B14" s="54" t="s">
        <v>66</v>
      </c>
      <c r="C14" s="108" t="s">
        <v>129</v>
      </c>
      <c r="D14" s="140">
        <v>1178</v>
      </c>
      <c r="E14" s="140"/>
      <c r="F14" s="140"/>
      <c r="G14" s="140">
        <f t="shared" si="0"/>
        <v>1178</v>
      </c>
      <c r="H14" s="140">
        <v>1176.44</v>
      </c>
      <c r="I14" s="140"/>
      <c r="J14" s="140"/>
      <c r="K14" s="140">
        <f t="shared" si="1"/>
        <v>1176.44</v>
      </c>
      <c r="L14" s="140">
        <f>H14/D14*100</f>
        <v>99.867572156196943</v>
      </c>
      <c r="M14" s="104" t="s">
        <v>66</v>
      </c>
      <c r="N14" s="104" t="s">
        <v>90</v>
      </c>
      <c r="O14" s="140">
        <v>1178</v>
      </c>
      <c r="P14" s="137">
        <v>1178</v>
      </c>
      <c r="Q14" s="165" t="s">
        <v>115</v>
      </c>
      <c r="R14" s="159">
        <v>6</v>
      </c>
      <c r="S14" s="162" t="s">
        <v>127</v>
      </c>
      <c r="T14" s="133"/>
      <c r="U14" s="133"/>
    </row>
    <row r="15" spans="1:21" ht="47.25" x14ac:dyDescent="0.25">
      <c r="A15" s="30"/>
      <c r="B15" s="54" t="s">
        <v>67</v>
      </c>
      <c r="C15" s="108" t="s">
        <v>129</v>
      </c>
      <c r="D15" s="140">
        <v>0</v>
      </c>
      <c r="E15" s="140"/>
      <c r="F15" s="140"/>
      <c r="G15" s="140">
        <f t="shared" si="0"/>
        <v>0</v>
      </c>
      <c r="H15" s="140">
        <v>0</v>
      </c>
      <c r="I15" s="140"/>
      <c r="J15" s="140"/>
      <c r="K15" s="140">
        <f t="shared" si="1"/>
        <v>0</v>
      </c>
      <c r="L15" s="140">
        <v>0</v>
      </c>
      <c r="M15" s="104" t="s">
        <v>67</v>
      </c>
      <c r="N15" s="104"/>
      <c r="O15" s="140"/>
      <c r="P15" s="137"/>
      <c r="Q15" s="165" t="s">
        <v>115</v>
      </c>
      <c r="R15" s="159" t="s">
        <v>115</v>
      </c>
      <c r="S15" s="162" t="s">
        <v>127</v>
      </c>
      <c r="T15" s="133"/>
      <c r="U15" s="133"/>
    </row>
    <row r="16" spans="1:21" ht="47.25" x14ac:dyDescent="0.25">
      <c r="A16" s="30"/>
      <c r="B16" s="54" t="s">
        <v>68</v>
      </c>
      <c r="C16" s="108" t="s">
        <v>129</v>
      </c>
      <c r="D16" s="140">
        <v>1940</v>
      </c>
      <c r="E16" s="140"/>
      <c r="F16" s="140"/>
      <c r="G16" s="140">
        <f t="shared" si="0"/>
        <v>1940</v>
      </c>
      <c r="H16" s="140">
        <v>1866.69</v>
      </c>
      <c r="I16" s="140"/>
      <c r="J16" s="140"/>
      <c r="K16" s="140">
        <f t="shared" si="1"/>
        <v>1866.69</v>
      </c>
      <c r="L16" s="140">
        <f t="shared" ref="L16:L22" si="2">H16/D16*100</f>
        <v>96.221134020618564</v>
      </c>
      <c r="M16" s="104" t="s">
        <v>68</v>
      </c>
      <c r="N16" s="104" t="s">
        <v>91</v>
      </c>
      <c r="O16" s="140">
        <v>1940</v>
      </c>
      <c r="P16" s="137">
        <v>1939.8</v>
      </c>
      <c r="Q16" s="165" t="s">
        <v>115</v>
      </c>
      <c r="R16" s="159">
        <v>5</v>
      </c>
      <c r="S16" s="162" t="s">
        <v>127</v>
      </c>
      <c r="T16" s="133"/>
      <c r="U16" s="133"/>
    </row>
    <row r="17" spans="1:27" s="3" customFormat="1" ht="78.75" x14ac:dyDescent="0.25">
      <c r="A17" s="30"/>
      <c r="B17" s="54" t="s">
        <v>69</v>
      </c>
      <c r="C17" s="108" t="s">
        <v>129</v>
      </c>
      <c r="D17" s="140">
        <v>1319</v>
      </c>
      <c r="E17" s="140"/>
      <c r="F17" s="140"/>
      <c r="G17" s="140">
        <f t="shared" si="0"/>
        <v>1319</v>
      </c>
      <c r="H17" s="140">
        <v>1312.83</v>
      </c>
      <c r="I17" s="140"/>
      <c r="J17" s="140"/>
      <c r="K17" s="140">
        <f t="shared" si="1"/>
        <v>1312.83</v>
      </c>
      <c r="L17" s="140">
        <f t="shared" si="2"/>
        <v>99.532221379833203</v>
      </c>
      <c r="M17" s="104" t="s">
        <v>69</v>
      </c>
      <c r="N17" s="104" t="s">
        <v>92</v>
      </c>
      <c r="O17" s="140">
        <v>1319</v>
      </c>
      <c r="P17" s="137">
        <v>1298.5999999999999</v>
      </c>
      <c r="Q17" s="166" t="s">
        <v>115</v>
      </c>
      <c r="R17" s="159">
        <v>12</v>
      </c>
      <c r="S17" s="162" t="s">
        <v>127</v>
      </c>
      <c r="T17" s="133"/>
      <c r="U17" s="133"/>
    </row>
    <row r="18" spans="1:27" s="3" customFormat="1" ht="204.75" x14ac:dyDescent="0.25">
      <c r="A18" s="30"/>
      <c r="B18" s="54" t="s">
        <v>70</v>
      </c>
      <c r="C18" s="108" t="s">
        <v>129</v>
      </c>
      <c r="D18" s="140">
        <v>1422</v>
      </c>
      <c r="E18" s="140"/>
      <c r="F18" s="140"/>
      <c r="G18" s="140">
        <f t="shared" si="0"/>
        <v>1422</v>
      </c>
      <c r="H18" s="140">
        <v>1421.02</v>
      </c>
      <c r="I18" s="140"/>
      <c r="J18" s="140"/>
      <c r="K18" s="140">
        <f t="shared" si="1"/>
        <v>1421.02</v>
      </c>
      <c r="L18" s="140">
        <f t="shared" si="2"/>
        <v>99.931082981715889</v>
      </c>
      <c r="M18" s="104" t="s">
        <v>70</v>
      </c>
      <c r="N18" s="104" t="s">
        <v>107</v>
      </c>
      <c r="O18" s="140">
        <v>1432</v>
      </c>
      <c r="P18" s="137">
        <v>1420.55</v>
      </c>
      <c r="Q18" s="167" t="s">
        <v>115</v>
      </c>
      <c r="R18" s="159">
        <v>21</v>
      </c>
      <c r="S18" s="162" t="s">
        <v>127</v>
      </c>
      <c r="T18" s="150"/>
      <c r="U18" s="133"/>
    </row>
    <row r="19" spans="1:27" s="3" customFormat="1" ht="126" x14ac:dyDescent="0.25">
      <c r="A19" s="30"/>
      <c r="B19" s="54" t="s">
        <v>95</v>
      </c>
      <c r="C19" s="108" t="s">
        <v>129</v>
      </c>
      <c r="D19" s="140">
        <v>23</v>
      </c>
      <c r="E19" s="140"/>
      <c r="F19" s="140"/>
      <c r="G19" s="140">
        <f t="shared" si="0"/>
        <v>23</v>
      </c>
      <c r="H19" s="140">
        <v>21.24</v>
      </c>
      <c r="I19" s="140"/>
      <c r="J19" s="140"/>
      <c r="K19" s="140">
        <f t="shared" si="1"/>
        <v>21.24</v>
      </c>
      <c r="L19" s="140">
        <f t="shared" si="2"/>
        <v>92.347826086956516</v>
      </c>
      <c r="M19" s="104" t="s">
        <v>95</v>
      </c>
      <c r="N19" s="104" t="s">
        <v>106</v>
      </c>
      <c r="O19" s="140" t="s">
        <v>115</v>
      </c>
      <c r="P19" s="137" t="s">
        <v>115</v>
      </c>
      <c r="Q19" s="165" t="s">
        <v>115</v>
      </c>
      <c r="R19" s="159" t="s">
        <v>115</v>
      </c>
      <c r="S19" s="162" t="s">
        <v>127</v>
      </c>
      <c r="T19" s="150"/>
      <c r="U19" s="150"/>
    </row>
    <row r="20" spans="1:27" ht="50.25" customHeight="1" x14ac:dyDescent="0.25">
      <c r="A20" s="30"/>
      <c r="B20" s="54" t="s">
        <v>71</v>
      </c>
      <c r="C20" s="108" t="s">
        <v>129</v>
      </c>
      <c r="D20" s="140">
        <v>1352</v>
      </c>
      <c r="E20" s="140"/>
      <c r="F20" s="140"/>
      <c r="G20" s="140">
        <f t="shared" si="0"/>
        <v>1352</v>
      </c>
      <c r="H20" s="140">
        <v>1351.34</v>
      </c>
      <c r="I20" s="140"/>
      <c r="J20" s="140"/>
      <c r="K20" s="140">
        <f t="shared" si="1"/>
        <v>1351.34</v>
      </c>
      <c r="L20" s="140">
        <f t="shared" si="2"/>
        <v>99.951183431952657</v>
      </c>
      <c r="M20" s="104" t="s">
        <v>71</v>
      </c>
      <c r="N20" s="104" t="s">
        <v>105</v>
      </c>
      <c r="O20" s="140" t="s">
        <v>115</v>
      </c>
      <c r="P20" s="137" t="s">
        <v>115</v>
      </c>
      <c r="Q20" s="165" t="s">
        <v>115</v>
      </c>
      <c r="R20" s="159" t="s">
        <v>115</v>
      </c>
      <c r="S20" s="162" t="s">
        <v>127</v>
      </c>
      <c r="T20" s="133"/>
      <c r="U20" s="133"/>
    </row>
    <row r="21" spans="1:27" ht="111.75" customHeight="1" x14ac:dyDescent="0.25">
      <c r="A21" s="30"/>
      <c r="B21" s="54" t="s">
        <v>72</v>
      </c>
      <c r="C21" s="108" t="s">
        <v>129</v>
      </c>
      <c r="D21" s="140">
        <v>1356</v>
      </c>
      <c r="E21" s="140"/>
      <c r="F21" s="140"/>
      <c r="G21" s="140">
        <f t="shared" si="0"/>
        <v>1356</v>
      </c>
      <c r="H21" s="140">
        <v>1354.35</v>
      </c>
      <c r="I21" s="140"/>
      <c r="J21" s="140"/>
      <c r="K21" s="140">
        <f t="shared" si="1"/>
        <v>1354.35</v>
      </c>
      <c r="L21" s="140">
        <f t="shared" si="2"/>
        <v>99.878318584070797</v>
      </c>
      <c r="M21" s="104" t="s">
        <v>72</v>
      </c>
      <c r="N21" s="104" t="s">
        <v>108</v>
      </c>
      <c r="O21" s="140">
        <v>1356</v>
      </c>
      <c r="P21" s="137">
        <v>1341.6</v>
      </c>
      <c r="Q21" s="167" t="s">
        <v>115</v>
      </c>
      <c r="R21" s="159">
        <v>16</v>
      </c>
      <c r="S21" s="162" t="s">
        <v>127</v>
      </c>
      <c r="T21" s="133"/>
      <c r="U21" s="133"/>
      <c r="AA21" s="50"/>
    </row>
    <row r="22" spans="1:27" ht="157.5" x14ac:dyDescent="0.25">
      <c r="A22" s="30"/>
      <c r="B22" s="54" t="s">
        <v>73</v>
      </c>
      <c r="C22" s="108" t="s">
        <v>129</v>
      </c>
      <c r="D22" s="140">
        <v>5469</v>
      </c>
      <c r="E22" s="140"/>
      <c r="F22" s="140"/>
      <c r="G22" s="140">
        <f t="shared" si="0"/>
        <v>5469</v>
      </c>
      <c r="H22" s="140">
        <v>5436.97</v>
      </c>
      <c r="I22" s="140"/>
      <c r="J22" s="140"/>
      <c r="K22" s="140">
        <f t="shared" si="1"/>
        <v>5436.97</v>
      </c>
      <c r="L22" s="140">
        <f t="shared" si="2"/>
        <v>99.414335344669951</v>
      </c>
      <c r="M22" s="104" t="s">
        <v>73</v>
      </c>
      <c r="N22" s="104" t="s">
        <v>96</v>
      </c>
      <c r="O22" s="140">
        <v>5385</v>
      </c>
      <c r="P22" s="137">
        <v>5371.6</v>
      </c>
      <c r="Q22" s="167" t="s">
        <v>115</v>
      </c>
      <c r="R22" s="159">
        <v>205</v>
      </c>
      <c r="S22" s="162" t="s">
        <v>127</v>
      </c>
      <c r="T22" s="133"/>
      <c r="U22" s="133"/>
    </row>
    <row r="23" spans="1:27" ht="60" customHeight="1" x14ac:dyDescent="0.25">
      <c r="A23" s="30"/>
      <c r="B23" s="110" t="s">
        <v>74</v>
      </c>
      <c r="C23" s="108"/>
      <c r="D23" s="140"/>
      <c r="E23" s="140"/>
      <c r="F23" s="140"/>
      <c r="G23" s="140"/>
      <c r="H23" s="140"/>
      <c r="I23" s="140"/>
      <c r="J23" s="140"/>
      <c r="K23" s="140"/>
      <c r="L23" s="140"/>
      <c r="M23" s="104"/>
      <c r="N23" s="104"/>
      <c r="O23" s="140"/>
      <c r="P23" s="137"/>
      <c r="Q23" s="165"/>
      <c r="R23" s="159"/>
      <c r="S23" s="162"/>
      <c r="T23" s="133"/>
      <c r="U23" s="133"/>
    </row>
    <row r="24" spans="1:27" ht="110.25" x14ac:dyDescent="0.25">
      <c r="A24" s="30"/>
      <c r="B24" s="110" t="s">
        <v>75</v>
      </c>
      <c r="C24" s="108"/>
      <c r="D24" s="141">
        <f>SUM(D25,D27,D30)</f>
        <v>494</v>
      </c>
      <c r="E24" s="141"/>
      <c r="F24" s="141"/>
      <c r="G24" s="141">
        <f>D24</f>
        <v>494</v>
      </c>
      <c r="H24" s="141">
        <f>SUM(H25,H27,H30)</f>
        <v>493.43</v>
      </c>
      <c r="I24" s="141"/>
      <c r="J24" s="141"/>
      <c r="K24" s="141">
        <f>H24</f>
        <v>493.43</v>
      </c>
      <c r="L24" s="141">
        <f>H24/D24*100</f>
        <v>99.884615384615387</v>
      </c>
      <c r="M24" s="109" t="s">
        <v>93</v>
      </c>
      <c r="N24" s="109"/>
      <c r="O24" s="131">
        <f>SUM(O25,O27,O30)</f>
        <v>494</v>
      </c>
      <c r="P24" s="131">
        <f>SUM(P25,P27,P30)</f>
        <v>493.43</v>
      </c>
      <c r="Q24" s="165" t="s">
        <v>115</v>
      </c>
      <c r="R24" s="163">
        <f>SUM(R25+R27+R30)</f>
        <v>4</v>
      </c>
      <c r="S24" s="162" t="s">
        <v>115</v>
      </c>
      <c r="T24" s="133"/>
      <c r="U24" s="133"/>
    </row>
    <row r="25" spans="1:27" ht="48.75" customHeight="1" x14ac:dyDescent="0.25">
      <c r="A25" s="30"/>
      <c r="B25" s="110" t="s">
        <v>31</v>
      </c>
      <c r="C25" s="108" t="s">
        <v>129</v>
      </c>
      <c r="D25" s="140">
        <v>23</v>
      </c>
      <c r="E25" s="140"/>
      <c r="F25" s="140"/>
      <c r="G25" s="140">
        <f>D25</f>
        <v>23</v>
      </c>
      <c r="H25" s="140">
        <v>22.98</v>
      </c>
      <c r="I25" s="140"/>
      <c r="J25" s="140"/>
      <c r="K25" s="140">
        <f>H25</f>
        <v>22.98</v>
      </c>
      <c r="L25" s="140">
        <f>H25/D25*100</f>
        <v>99.913043478260875</v>
      </c>
      <c r="M25" s="109"/>
      <c r="N25" s="109"/>
      <c r="O25" s="140">
        <v>23</v>
      </c>
      <c r="P25" s="137">
        <f>P26</f>
        <v>22.98</v>
      </c>
      <c r="Q25" s="165" t="s">
        <v>115</v>
      </c>
      <c r="R25" s="159">
        <v>1</v>
      </c>
      <c r="S25" s="162" t="s">
        <v>115</v>
      </c>
      <c r="T25" s="133"/>
      <c r="U25" s="133"/>
    </row>
    <row r="26" spans="1:27" ht="68.25" customHeight="1" x14ac:dyDescent="0.25">
      <c r="A26" s="30"/>
      <c r="B26" s="54" t="s">
        <v>79</v>
      </c>
      <c r="C26" s="108" t="s">
        <v>129</v>
      </c>
      <c r="D26" s="140">
        <v>23</v>
      </c>
      <c r="E26" s="140"/>
      <c r="F26" s="140"/>
      <c r="G26" s="140">
        <f>D26</f>
        <v>23</v>
      </c>
      <c r="H26" s="140">
        <v>22.98</v>
      </c>
      <c r="I26" s="140"/>
      <c r="J26" s="140"/>
      <c r="K26" s="137">
        <f>H26</f>
        <v>22.98</v>
      </c>
      <c r="L26" s="140">
        <f>H26/D26*100</f>
        <v>99.913043478260875</v>
      </c>
      <c r="M26" s="104" t="s">
        <v>117</v>
      </c>
      <c r="N26" s="104" t="s">
        <v>130</v>
      </c>
      <c r="O26" s="140">
        <v>23</v>
      </c>
      <c r="P26" s="137">
        <v>22.98</v>
      </c>
      <c r="Q26" s="165" t="s">
        <v>115</v>
      </c>
      <c r="R26" s="159">
        <v>1</v>
      </c>
      <c r="S26" s="162" t="s">
        <v>127</v>
      </c>
      <c r="T26" s="133"/>
      <c r="U26" s="133"/>
    </row>
    <row r="27" spans="1:27" ht="46.5" customHeight="1" x14ac:dyDescent="0.25">
      <c r="A27" s="30"/>
      <c r="B27" s="110" t="s">
        <v>102</v>
      </c>
      <c r="C27" s="108" t="s">
        <v>129</v>
      </c>
      <c r="D27" s="140">
        <f>D28</f>
        <v>471</v>
      </c>
      <c r="E27" s="140"/>
      <c r="F27" s="140"/>
      <c r="G27" s="140">
        <f>D27</f>
        <v>471</v>
      </c>
      <c r="H27" s="140">
        <f>H28</f>
        <v>470.45</v>
      </c>
      <c r="I27" s="140"/>
      <c r="J27" s="140"/>
      <c r="K27" s="140">
        <f>H27</f>
        <v>470.45</v>
      </c>
      <c r="L27" s="140">
        <f>H27/D27*100</f>
        <v>99.883227176220799</v>
      </c>
      <c r="M27" s="104"/>
      <c r="N27" s="104"/>
      <c r="O27" s="140">
        <f>O28</f>
        <v>471</v>
      </c>
      <c r="P27" s="137">
        <f>P28</f>
        <v>470.45</v>
      </c>
      <c r="Q27" s="165"/>
      <c r="R27" s="159">
        <v>3</v>
      </c>
      <c r="S27" s="162"/>
      <c r="T27" s="133"/>
      <c r="U27" s="133"/>
    </row>
    <row r="28" spans="1:27" ht="184.5" customHeight="1" x14ac:dyDescent="0.25">
      <c r="A28" s="30"/>
      <c r="B28" s="54" t="s">
        <v>80</v>
      </c>
      <c r="C28" s="108" t="s">
        <v>129</v>
      </c>
      <c r="D28" s="140">
        <v>471</v>
      </c>
      <c r="E28" s="140"/>
      <c r="F28" s="140"/>
      <c r="G28" s="140">
        <f>D28</f>
        <v>471</v>
      </c>
      <c r="H28" s="140">
        <v>470.45</v>
      </c>
      <c r="I28" s="140"/>
      <c r="J28" s="140"/>
      <c r="K28" s="140">
        <f>H28</f>
        <v>470.45</v>
      </c>
      <c r="L28" s="140">
        <f>H28/D28*100</f>
        <v>99.883227176220799</v>
      </c>
      <c r="M28" s="108" t="s">
        <v>104</v>
      </c>
      <c r="N28" s="108" t="s">
        <v>133</v>
      </c>
      <c r="O28" s="140">
        <v>471</v>
      </c>
      <c r="P28" s="137">
        <v>470.45</v>
      </c>
      <c r="Q28" s="165" t="s">
        <v>115</v>
      </c>
      <c r="R28" s="159">
        <v>3</v>
      </c>
      <c r="S28" s="162" t="s">
        <v>127</v>
      </c>
      <c r="T28" s="133"/>
      <c r="U28" s="133"/>
    </row>
    <row r="29" spans="1:27" ht="31.5" hidden="1" x14ac:dyDescent="0.25">
      <c r="A29" s="30"/>
      <c r="B29" s="54" t="s">
        <v>24</v>
      </c>
      <c r="C29" s="111" t="s">
        <v>109</v>
      </c>
      <c r="D29" s="142" t="s">
        <v>110</v>
      </c>
      <c r="E29" s="142" t="s">
        <v>111</v>
      </c>
      <c r="F29" s="142" t="s">
        <v>112</v>
      </c>
      <c r="G29" s="142" t="s">
        <v>111</v>
      </c>
      <c r="H29" s="142"/>
      <c r="I29" s="142"/>
      <c r="J29" s="142"/>
      <c r="K29" s="142"/>
      <c r="L29" s="142"/>
      <c r="M29" s="111"/>
      <c r="N29" s="111"/>
      <c r="O29" s="142"/>
      <c r="P29" s="138"/>
      <c r="Q29" s="165"/>
      <c r="R29" s="159"/>
      <c r="S29" s="162"/>
      <c r="T29" s="133"/>
      <c r="U29" s="133"/>
    </row>
    <row r="30" spans="1:27" ht="47.25" x14ac:dyDescent="0.25">
      <c r="A30" s="30"/>
      <c r="B30" s="110" t="s">
        <v>77</v>
      </c>
      <c r="C30" s="108" t="s">
        <v>129</v>
      </c>
      <c r="D30" s="141" t="str">
        <f>D31</f>
        <v>-</v>
      </c>
      <c r="E30" s="140"/>
      <c r="F30" s="140"/>
      <c r="G30" s="140" t="str">
        <f>D30</f>
        <v>-</v>
      </c>
      <c r="H30" s="140">
        <v>0</v>
      </c>
      <c r="I30" s="142"/>
      <c r="J30" s="142"/>
      <c r="K30" s="140">
        <f>H30</f>
        <v>0</v>
      </c>
      <c r="L30" s="140">
        <v>0</v>
      </c>
      <c r="M30" s="111"/>
      <c r="N30" s="111"/>
      <c r="O30" s="140">
        <f>O31</f>
        <v>0</v>
      </c>
      <c r="P30" s="137">
        <f>P31</f>
        <v>0</v>
      </c>
      <c r="Q30" s="165"/>
      <c r="R30" s="159"/>
      <c r="S30" s="162"/>
      <c r="T30" s="133"/>
      <c r="U30" s="133"/>
    </row>
    <row r="31" spans="1:27" ht="173.25" x14ac:dyDescent="0.25">
      <c r="A31" s="30"/>
      <c r="B31" s="54" t="s">
        <v>103</v>
      </c>
      <c r="C31" s="108" t="s">
        <v>129</v>
      </c>
      <c r="D31" s="140" t="s">
        <v>115</v>
      </c>
      <c r="E31" s="140"/>
      <c r="F31" s="140"/>
      <c r="G31" s="140" t="str">
        <f>D31</f>
        <v>-</v>
      </c>
      <c r="H31" s="140">
        <v>0</v>
      </c>
      <c r="I31" s="140"/>
      <c r="J31" s="140"/>
      <c r="K31" s="140">
        <f>H31</f>
        <v>0</v>
      </c>
      <c r="L31" s="140">
        <v>0</v>
      </c>
      <c r="M31" s="119" t="s">
        <v>137</v>
      </c>
      <c r="N31" s="119"/>
      <c r="O31" s="140">
        <v>0</v>
      </c>
      <c r="P31" s="139">
        <v>0</v>
      </c>
      <c r="Q31" s="172"/>
      <c r="R31" s="159"/>
      <c r="S31" s="162" t="s">
        <v>127</v>
      </c>
      <c r="T31" s="133"/>
      <c r="U31" s="133"/>
    </row>
    <row r="32" spans="1:27" ht="15.75" hidden="1" x14ac:dyDescent="0.25">
      <c r="A32" s="122"/>
      <c r="B32" s="123" t="s">
        <v>7</v>
      </c>
      <c r="C32" s="124"/>
      <c r="D32" s="124"/>
      <c r="E32" s="124"/>
      <c r="F32" s="124"/>
      <c r="G32" s="124"/>
      <c r="H32" s="125">
        <f>H9+H24</f>
        <v>114264.96000000001</v>
      </c>
      <c r="I32" s="125">
        <f>I9+I24</f>
        <v>0</v>
      </c>
      <c r="J32" s="125">
        <f>SUM(I32/H32*100)</f>
        <v>0</v>
      </c>
      <c r="K32" s="125"/>
      <c r="L32" s="125"/>
      <c r="M32" s="125" t="e">
        <f>M9+M24</f>
        <v>#VALUE!</v>
      </c>
      <c r="N32" s="125">
        <f>N9+N24</f>
        <v>0</v>
      </c>
      <c r="O32" s="126">
        <v>2730</v>
      </c>
      <c r="P32" s="149"/>
      <c r="Q32" s="134"/>
      <c r="R32" s="132"/>
      <c r="S32" s="146"/>
      <c r="T32" s="133"/>
      <c r="U32" s="133"/>
    </row>
    <row r="33" spans="1:21" ht="267" customHeight="1" x14ac:dyDescent="0.25">
      <c r="A33" s="184"/>
      <c r="B33" s="184"/>
      <c r="C33" s="185"/>
      <c r="D33" s="185"/>
      <c r="E33" s="185"/>
      <c r="F33" s="185"/>
      <c r="G33" s="185"/>
      <c r="H33" s="112"/>
      <c r="I33" s="112"/>
      <c r="J33" s="112"/>
      <c r="K33" s="155"/>
      <c r="L33" s="112"/>
      <c r="M33" s="118"/>
      <c r="N33" s="118"/>
      <c r="O33" s="118"/>
      <c r="P33" s="25"/>
      <c r="Q33" s="150"/>
      <c r="R33" s="151"/>
      <c r="S33" s="150"/>
      <c r="T33" s="133"/>
      <c r="U33" s="133"/>
    </row>
    <row r="34" spans="1:21" ht="29.25" customHeight="1" x14ac:dyDescent="0.25">
      <c r="A34" s="183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13"/>
      <c r="O34" s="113"/>
      <c r="P34" s="144"/>
      <c r="Q34" s="150"/>
      <c r="R34" s="151"/>
      <c r="S34" s="150"/>
      <c r="T34" s="133"/>
      <c r="U34" s="133"/>
    </row>
    <row r="35" spans="1:21" ht="15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44"/>
      <c r="Q35" s="150"/>
      <c r="R35" s="151"/>
      <c r="S35" s="150"/>
      <c r="T35" s="133"/>
      <c r="U35" s="133"/>
    </row>
    <row r="36" spans="1:21" ht="124.5" customHeight="1" x14ac:dyDescent="0.25">
      <c r="A36" s="114"/>
      <c r="B36" s="115" t="s">
        <v>113</v>
      </c>
      <c r="C36" s="176" t="s">
        <v>114</v>
      </c>
      <c r="D36" s="176"/>
      <c r="E36" s="176"/>
      <c r="F36" s="176"/>
      <c r="G36" s="176"/>
      <c r="H36" s="176"/>
      <c r="I36" s="112"/>
      <c r="J36" s="112"/>
      <c r="K36" s="112"/>
      <c r="L36" s="112"/>
      <c r="M36" s="112"/>
      <c r="N36" s="112"/>
      <c r="O36" s="112"/>
      <c r="P36" s="25"/>
      <c r="Q36" s="150"/>
      <c r="R36" s="151"/>
      <c r="S36" s="150"/>
      <c r="T36" s="133"/>
      <c r="U36" s="133"/>
    </row>
    <row r="37" spans="1:21" ht="50.25" customHeight="1" x14ac:dyDescent="0.25">
      <c r="A37" s="24"/>
      <c r="B37" s="56" t="s">
        <v>86</v>
      </c>
      <c r="C37" s="182"/>
      <c r="D37" s="182"/>
      <c r="E37" s="182"/>
      <c r="F37" s="25"/>
      <c r="G37" s="182"/>
      <c r="H37" s="182"/>
      <c r="I37" s="25"/>
      <c r="J37" s="182"/>
      <c r="K37" s="182"/>
      <c r="L37" s="25"/>
      <c r="M37" s="25"/>
      <c r="N37" s="25"/>
      <c r="O37" s="112"/>
      <c r="P37" s="25"/>
      <c r="Q37" s="150"/>
      <c r="R37" s="151"/>
      <c r="S37" s="150"/>
      <c r="T37" s="133"/>
      <c r="U37" s="133"/>
    </row>
    <row r="38" spans="1:21" s="1" customFormat="1" ht="15.75" x14ac:dyDescent="0.25">
      <c r="A38" s="50"/>
      <c r="B38" s="57" t="s">
        <v>87</v>
      </c>
      <c r="C38"/>
      <c r="D38"/>
      <c r="E38"/>
      <c r="F38"/>
      <c r="G38"/>
      <c r="H38"/>
      <c r="I38"/>
      <c r="J38"/>
      <c r="K38"/>
      <c r="L38"/>
      <c r="M38"/>
      <c r="N38"/>
      <c r="O38" s="106"/>
      <c r="P38" s="50"/>
      <c r="Q38" s="150"/>
      <c r="R38" s="151"/>
      <c r="S38" s="150"/>
      <c r="T38" s="133"/>
      <c r="U38" s="133"/>
    </row>
    <row r="39" spans="1:21" s="1" customFormat="1" ht="33.75" customHeight="1" x14ac:dyDescent="0.25">
      <c r="A39" s="181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59"/>
      <c r="O39" s="117"/>
      <c r="P39" s="144"/>
      <c r="Q39" s="150"/>
      <c r="R39" s="151"/>
      <c r="S39" s="150"/>
      <c r="T39" s="133"/>
      <c r="U39" s="133"/>
    </row>
    <row r="40" spans="1:21" x14ac:dyDescent="0.2">
      <c r="O40" s="106"/>
      <c r="P40" s="50"/>
      <c r="Q40" s="150"/>
      <c r="R40" s="151"/>
      <c r="S40" s="150"/>
    </row>
    <row r="41" spans="1:21" ht="18.75" x14ac:dyDescent="0.3">
      <c r="A41" s="179"/>
      <c r="B41" s="179"/>
      <c r="C41" s="179"/>
      <c r="D41" s="1"/>
      <c r="E41" s="1"/>
      <c r="F41" s="1"/>
      <c r="G41" s="1"/>
      <c r="H41" s="1"/>
      <c r="I41" s="1"/>
      <c r="J41" s="1"/>
      <c r="K41" s="1"/>
      <c r="L41" s="1"/>
      <c r="M41" s="180"/>
      <c r="N41" s="58"/>
      <c r="O41" s="177"/>
      <c r="P41" s="178"/>
      <c r="Q41" s="150"/>
      <c r="R41" s="151"/>
      <c r="S41" s="150"/>
    </row>
    <row r="42" spans="1:21" ht="18.75" x14ac:dyDescent="0.3">
      <c r="A42" s="179"/>
      <c r="B42" s="179"/>
      <c r="C42" s="179"/>
      <c r="D42" s="1"/>
      <c r="E42" s="1"/>
      <c r="F42" s="1"/>
      <c r="G42" s="1"/>
      <c r="H42" s="1"/>
      <c r="I42" s="1"/>
      <c r="J42" s="1"/>
      <c r="K42" s="1"/>
      <c r="L42" s="1"/>
      <c r="M42" s="180"/>
      <c r="N42" s="58"/>
      <c r="O42" s="177"/>
      <c r="P42" s="178"/>
      <c r="Q42" s="150"/>
      <c r="R42" s="151"/>
      <c r="S42" s="150"/>
    </row>
    <row r="43" spans="1:21" x14ac:dyDescent="0.2">
      <c r="O43" s="106"/>
      <c r="P43" s="50"/>
      <c r="Q43" s="50"/>
      <c r="R43" s="151"/>
      <c r="S43" s="50"/>
    </row>
    <row r="44" spans="1:21" x14ac:dyDescent="0.2">
      <c r="S44" s="147"/>
    </row>
    <row r="45" spans="1:21" x14ac:dyDescent="0.2">
      <c r="S45" s="147"/>
    </row>
  </sheetData>
  <mergeCells count="27">
    <mergeCell ref="M3:N3"/>
    <mergeCell ref="O3:R3"/>
    <mergeCell ref="S3:S5"/>
    <mergeCell ref="D4:G4"/>
    <mergeCell ref="H4:L4"/>
    <mergeCell ref="M4:M5"/>
    <mergeCell ref="N4:N5"/>
    <mergeCell ref="O4:O5"/>
    <mergeCell ref="P4:P5"/>
    <mergeCell ref="Q4:Q5"/>
    <mergeCell ref="R4:R5"/>
    <mergeCell ref="A2:S2"/>
    <mergeCell ref="C36:H36"/>
    <mergeCell ref="O41:O42"/>
    <mergeCell ref="P41:P42"/>
    <mergeCell ref="A41:C42"/>
    <mergeCell ref="M41:M42"/>
    <mergeCell ref="A39:M39"/>
    <mergeCell ref="C37:E37"/>
    <mergeCell ref="G37:H37"/>
    <mergeCell ref="J37:K37"/>
    <mergeCell ref="A34:M34"/>
    <mergeCell ref="A33:G33"/>
    <mergeCell ref="A3:A5"/>
    <mergeCell ref="B3:B5"/>
    <mergeCell ref="C3:C5"/>
    <mergeCell ref="D3:L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rstPageNumber="13" fitToHeight="0" orientation="landscape" useFirstPageNumber="1" r:id="rId1"/>
  <headerFooter scaleWithDoc="0"/>
  <rowBreaks count="3" manualBreakCount="3">
    <brk id="15" max="18" man="1"/>
    <brk id="21" max="18" man="1"/>
    <brk id="28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77"/>
  <sheetViews>
    <sheetView view="pageBreakPreview" zoomScale="98" zoomScaleNormal="75" zoomScaleSheetLayoutView="98" zoomScalePageLayoutView="89" workbookViewId="0">
      <selection activeCell="F23" sqref="F23"/>
    </sheetView>
  </sheetViews>
  <sheetFormatPr defaultRowHeight="12.75" x14ac:dyDescent="0.2"/>
  <cols>
    <col min="1" max="1" width="18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20.5703125" customWidth="1"/>
    <col min="8" max="8" width="18.85546875" customWidth="1"/>
    <col min="9" max="9" width="16.85546875" customWidth="1"/>
    <col min="10" max="10" width="17.28515625" customWidth="1"/>
  </cols>
  <sheetData>
    <row r="1" spans="1:10" ht="18.75" x14ac:dyDescent="0.3">
      <c r="A1" s="19"/>
      <c r="B1" s="16"/>
      <c r="C1" s="15"/>
      <c r="D1" s="15"/>
      <c r="E1" s="15"/>
      <c r="F1" s="15"/>
      <c r="G1" s="15"/>
      <c r="H1" s="15"/>
      <c r="I1" s="15"/>
      <c r="J1" s="15" t="s">
        <v>46</v>
      </c>
    </row>
    <row r="2" spans="1:10" ht="24.75" customHeight="1" x14ac:dyDescent="0.3">
      <c r="A2" s="19"/>
      <c r="B2" s="17"/>
      <c r="C2" s="18"/>
      <c r="D2" s="18"/>
      <c r="E2" s="18"/>
      <c r="F2" s="18"/>
      <c r="G2" s="18"/>
      <c r="H2" s="18"/>
      <c r="I2" s="18"/>
      <c r="J2" s="18"/>
    </row>
    <row r="3" spans="1:10" s="3" customFormat="1" ht="69" customHeight="1" x14ac:dyDescent="0.2">
      <c r="A3" s="189" t="s">
        <v>140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ht="26.25" customHeight="1" x14ac:dyDescent="0.2">
      <c r="A4" s="5"/>
      <c r="B4" s="7"/>
      <c r="C4" s="4"/>
      <c r="D4" s="4"/>
      <c r="E4" s="4"/>
      <c r="F4" s="4"/>
      <c r="G4" s="4"/>
      <c r="H4" s="4"/>
      <c r="I4" s="4"/>
      <c r="J4" s="4"/>
    </row>
    <row r="5" spans="1:10" ht="22.5" customHeight="1" x14ac:dyDescent="0.2">
      <c r="A5" s="188" t="s">
        <v>8</v>
      </c>
      <c r="B5" s="203" t="s">
        <v>44</v>
      </c>
      <c r="C5" s="198" t="s">
        <v>17</v>
      </c>
      <c r="D5" s="215" t="s">
        <v>48</v>
      </c>
      <c r="E5" s="216"/>
      <c r="F5" s="216"/>
      <c r="G5" s="217"/>
      <c r="H5" s="217"/>
      <c r="I5" s="217"/>
      <c r="J5" s="218"/>
    </row>
    <row r="6" spans="1:10" ht="33.75" customHeight="1" x14ac:dyDescent="0.2">
      <c r="A6" s="188"/>
      <c r="B6" s="203"/>
      <c r="C6" s="198"/>
      <c r="D6" s="222" t="s">
        <v>36</v>
      </c>
      <c r="E6" s="215" t="s">
        <v>128</v>
      </c>
      <c r="F6" s="234"/>
      <c r="G6" s="235"/>
      <c r="H6" s="225" t="s">
        <v>42</v>
      </c>
      <c r="I6" s="228" t="s">
        <v>50</v>
      </c>
      <c r="J6" s="231" t="s">
        <v>51</v>
      </c>
    </row>
    <row r="7" spans="1:10" ht="13.5" customHeight="1" x14ac:dyDescent="0.2">
      <c r="A7" s="188"/>
      <c r="B7" s="203"/>
      <c r="C7" s="198"/>
      <c r="D7" s="223"/>
      <c r="E7" s="228" t="s">
        <v>52</v>
      </c>
      <c r="F7" s="216" t="s">
        <v>0</v>
      </c>
      <c r="G7" s="235"/>
      <c r="H7" s="226"/>
      <c r="I7" s="229"/>
      <c r="J7" s="232"/>
    </row>
    <row r="8" spans="1:10" s="20" customFormat="1" ht="60" customHeight="1" x14ac:dyDescent="0.2">
      <c r="A8" s="188"/>
      <c r="B8" s="203"/>
      <c r="C8" s="198"/>
      <c r="D8" s="224"/>
      <c r="E8" s="236"/>
      <c r="F8" s="71" t="s">
        <v>54</v>
      </c>
      <c r="G8" s="70" t="s">
        <v>53</v>
      </c>
      <c r="H8" s="227"/>
      <c r="I8" s="230"/>
      <c r="J8" s="233"/>
    </row>
    <row r="9" spans="1:10" s="20" customFormat="1" ht="14.25" customHeight="1" x14ac:dyDescent="0.2">
      <c r="A9" s="61">
        <v>1</v>
      </c>
      <c r="B9" s="62">
        <v>2</v>
      </c>
      <c r="C9" s="60">
        <v>3</v>
      </c>
      <c r="D9" s="60">
        <v>4</v>
      </c>
      <c r="E9" s="69">
        <v>5</v>
      </c>
      <c r="F9" s="60">
        <v>6</v>
      </c>
      <c r="G9" s="63">
        <v>7</v>
      </c>
      <c r="H9" s="61">
        <v>8</v>
      </c>
      <c r="I9" s="61">
        <v>9</v>
      </c>
      <c r="J9" s="61">
        <v>10</v>
      </c>
    </row>
    <row r="10" spans="1:10" s="20" customFormat="1" ht="15.75" customHeight="1" x14ac:dyDescent="0.25">
      <c r="A10" s="201" t="s">
        <v>26</v>
      </c>
      <c r="B10" s="219" t="s">
        <v>78</v>
      </c>
      <c r="C10" s="46" t="s">
        <v>11</v>
      </c>
      <c r="D10" s="73">
        <f>SUM(D22+D16)</f>
        <v>114205</v>
      </c>
      <c r="E10" s="73">
        <f t="shared" ref="E10:J10" si="0">E13</f>
        <v>114385</v>
      </c>
      <c r="F10" s="73">
        <f>SUM(F22+F16)</f>
        <v>114385</v>
      </c>
      <c r="G10" s="73">
        <f t="shared" si="0"/>
        <v>0</v>
      </c>
      <c r="H10" s="73">
        <f t="shared" si="0"/>
        <v>114264.95999999999</v>
      </c>
      <c r="I10" s="73">
        <f>I13</f>
        <v>100.05250207959371</v>
      </c>
      <c r="J10" s="73">
        <f t="shared" si="0"/>
        <v>99.89505616995234</v>
      </c>
    </row>
    <row r="11" spans="1:10" s="3" customFormat="1" ht="15.75" x14ac:dyDescent="0.2">
      <c r="A11" s="201"/>
      <c r="B11" s="219"/>
      <c r="C11" s="10" t="s">
        <v>19</v>
      </c>
      <c r="D11" s="74" t="s">
        <v>115</v>
      </c>
      <c r="E11" s="74" t="s">
        <v>115</v>
      </c>
      <c r="F11" s="75" t="s">
        <v>115</v>
      </c>
      <c r="G11" s="74" t="s">
        <v>115</v>
      </c>
      <c r="H11" s="74" t="s">
        <v>115</v>
      </c>
      <c r="I11" s="74" t="s">
        <v>115</v>
      </c>
      <c r="J11" s="74" t="s">
        <v>115</v>
      </c>
    </row>
    <row r="12" spans="1:10" s="3" customFormat="1" ht="15.75" x14ac:dyDescent="0.25">
      <c r="A12" s="201"/>
      <c r="B12" s="219"/>
      <c r="C12" s="11" t="s">
        <v>10</v>
      </c>
      <c r="D12" s="76" t="s">
        <v>115</v>
      </c>
      <c r="E12" s="76" t="s">
        <v>115</v>
      </c>
      <c r="F12" s="76" t="s">
        <v>115</v>
      </c>
      <c r="G12" s="76" t="s">
        <v>115</v>
      </c>
      <c r="H12" s="76" t="s">
        <v>115</v>
      </c>
      <c r="I12" s="76" t="s">
        <v>115</v>
      </c>
      <c r="J12" s="76" t="s">
        <v>115</v>
      </c>
    </row>
    <row r="13" spans="1:10" ht="15.75" x14ac:dyDescent="0.25">
      <c r="A13" s="201"/>
      <c r="B13" s="219"/>
      <c r="C13" s="11" t="s">
        <v>29</v>
      </c>
      <c r="D13" s="76">
        <v>114205</v>
      </c>
      <c r="E13" s="76">
        <f>E19+E25</f>
        <v>114385</v>
      </c>
      <c r="F13" s="76">
        <f>SUM(F25+F19)</f>
        <v>114385</v>
      </c>
      <c r="G13" s="76">
        <f>G19+G25</f>
        <v>0</v>
      </c>
      <c r="H13" s="76">
        <f>H19+H25</f>
        <v>114264.95999999999</v>
      </c>
      <c r="I13" s="76">
        <f>SUM(H13/D13*100)</f>
        <v>100.05250207959371</v>
      </c>
      <c r="J13" s="76">
        <f>SUM(H13/E13*100)</f>
        <v>99.89505616995234</v>
      </c>
    </row>
    <row r="14" spans="1:10" ht="15.75" x14ac:dyDescent="0.25">
      <c r="A14" s="201"/>
      <c r="B14" s="219"/>
      <c r="C14" s="12" t="s">
        <v>27</v>
      </c>
      <c r="D14" s="76" t="s">
        <v>115</v>
      </c>
      <c r="E14" s="76" t="s">
        <v>115</v>
      </c>
      <c r="F14" s="76" t="s">
        <v>115</v>
      </c>
      <c r="G14" s="76" t="s">
        <v>115</v>
      </c>
      <c r="H14" s="76" t="s">
        <v>115</v>
      </c>
      <c r="I14" s="76" t="s">
        <v>115</v>
      </c>
      <c r="J14" s="76" t="s">
        <v>115</v>
      </c>
    </row>
    <row r="15" spans="1:10" s="3" customFormat="1" ht="15.75" x14ac:dyDescent="0.25">
      <c r="A15" s="44" t="s">
        <v>0</v>
      </c>
      <c r="B15" s="219"/>
      <c r="C15" s="11"/>
      <c r="D15" s="77"/>
      <c r="E15" s="77"/>
      <c r="F15" s="77"/>
      <c r="G15" s="76"/>
      <c r="H15" s="76"/>
      <c r="I15" s="76"/>
      <c r="J15" s="76"/>
    </row>
    <row r="16" spans="1:10" s="3" customFormat="1" ht="15.75" x14ac:dyDescent="0.25">
      <c r="A16" s="202" t="s">
        <v>33</v>
      </c>
      <c r="B16" s="200" t="s">
        <v>101</v>
      </c>
      <c r="C16" s="13" t="s">
        <v>11</v>
      </c>
      <c r="D16" s="78">
        <f>SUM(D17:D20)</f>
        <v>113711</v>
      </c>
      <c r="E16" s="78">
        <f>SUM(E19)</f>
        <v>113891</v>
      </c>
      <c r="F16" s="78">
        <f>SUM(F17:F19)</f>
        <v>113891</v>
      </c>
      <c r="G16" s="79" t="str">
        <f>G19</f>
        <v>0</v>
      </c>
      <c r="H16" s="79">
        <f>H19</f>
        <v>113771.53</v>
      </c>
      <c r="I16" s="79">
        <f>SUM(I19)</f>
        <v>100.05323143759179</v>
      </c>
      <c r="J16" s="79">
        <f>J19</f>
        <v>99.895101456655922</v>
      </c>
    </row>
    <row r="17" spans="1:10" ht="15.75" x14ac:dyDescent="0.25">
      <c r="A17" s="202"/>
      <c r="B17" s="200"/>
      <c r="C17" s="10" t="s">
        <v>9</v>
      </c>
      <c r="D17" s="74" t="s">
        <v>115</v>
      </c>
      <c r="E17" s="74" t="s">
        <v>115</v>
      </c>
      <c r="F17" s="74" t="s">
        <v>115</v>
      </c>
      <c r="G17" s="76" t="s">
        <v>115</v>
      </c>
      <c r="H17" s="76" t="s">
        <v>115</v>
      </c>
      <c r="I17" s="76" t="s">
        <v>115</v>
      </c>
      <c r="J17" s="76" t="s">
        <v>115</v>
      </c>
    </row>
    <row r="18" spans="1:10" ht="15.75" x14ac:dyDescent="0.25">
      <c r="A18" s="202"/>
      <c r="B18" s="200"/>
      <c r="C18" s="14" t="s">
        <v>10</v>
      </c>
      <c r="D18" s="80" t="s">
        <v>115</v>
      </c>
      <c r="E18" s="80" t="s">
        <v>115</v>
      </c>
      <c r="F18" s="80" t="s">
        <v>115</v>
      </c>
      <c r="G18" s="76" t="s">
        <v>115</v>
      </c>
      <c r="H18" s="76" t="s">
        <v>115</v>
      </c>
      <c r="I18" s="76" t="s">
        <v>115</v>
      </c>
      <c r="J18" s="76" t="s">
        <v>115</v>
      </c>
    </row>
    <row r="19" spans="1:10" ht="15.75" x14ac:dyDescent="0.25">
      <c r="A19" s="202"/>
      <c r="B19" s="200"/>
      <c r="C19" s="11" t="s">
        <v>29</v>
      </c>
      <c r="D19" s="76">
        <v>113711</v>
      </c>
      <c r="E19" s="76">
        <v>113891</v>
      </c>
      <c r="F19" s="76">
        <v>113891</v>
      </c>
      <c r="G19" s="76" t="s">
        <v>76</v>
      </c>
      <c r="H19" s="76">
        <v>113771.53</v>
      </c>
      <c r="I19" s="76">
        <f>SUM(H19/D19*100)</f>
        <v>100.05323143759179</v>
      </c>
      <c r="J19" s="76">
        <f>SUM(H19/E19*100)</f>
        <v>99.895101456655922</v>
      </c>
    </row>
    <row r="20" spans="1:10" ht="15.75" x14ac:dyDescent="0.25">
      <c r="A20" s="202"/>
      <c r="B20" s="200"/>
      <c r="C20" s="14" t="s">
        <v>27</v>
      </c>
      <c r="D20" s="80" t="s">
        <v>115</v>
      </c>
      <c r="E20" s="80" t="s">
        <v>115</v>
      </c>
      <c r="F20" s="80" t="s">
        <v>115</v>
      </c>
      <c r="G20" s="76" t="s">
        <v>115</v>
      </c>
      <c r="H20" s="76" t="s">
        <v>115</v>
      </c>
      <c r="I20" s="76" t="s">
        <v>115</v>
      </c>
      <c r="J20" s="76" t="s">
        <v>115</v>
      </c>
    </row>
    <row r="21" spans="1:10" ht="15.75" x14ac:dyDescent="0.25">
      <c r="A21" s="44" t="s">
        <v>0</v>
      </c>
      <c r="B21" s="200"/>
      <c r="C21" s="14"/>
      <c r="D21" s="80"/>
      <c r="E21" s="80"/>
      <c r="F21" s="80"/>
      <c r="G21" s="76"/>
      <c r="H21" s="76"/>
      <c r="I21" s="76"/>
      <c r="J21" s="76"/>
    </row>
    <row r="22" spans="1:10" ht="15.75" x14ac:dyDescent="0.25">
      <c r="A22" s="220" t="s">
        <v>22</v>
      </c>
      <c r="B22" s="200" t="s">
        <v>75</v>
      </c>
      <c r="C22" s="13" t="s">
        <v>11</v>
      </c>
      <c r="D22" s="78">
        <f>SUM(D44+D39+D33)</f>
        <v>494</v>
      </c>
      <c r="E22" s="78">
        <f>SUM(E44+E39+E33)</f>
        <v>494</v>
      </c>
      <c r="F22" s="78">
        <f>SUM(F44+F39+F33)</f>
        <v>494</v>
      </c>
      <c r="G22" s="79">
        <f>G25</f>
        <v>0</v>
      </c>
      <c r="H22" s="79">
        <f>H25</f>
        <v>493.43</v>
      </c>
      <c r="I22" s="79">
        <f>I25</f>
        <v>99.884615384615387</v>
      </c>
      <c r="J22" s="79">
        <f>J25</f>
        <v>99.884615384615387</v>
      </c>
    </row>
    <row r="23" spans="1:10" ht="15.75" x14ac:dyDescent="0.25">
      <c r="A23" s="221"/>
      <c r="B23" s="204"/>
      <c r="C23" s="10" t="s">
        <v>9</v>
      </c>
      <c r="D23" s="74" t="s">
        <v>115</v>
      </c>
      <c r="E23" s="74" t="s">
        <v>115</v>
      </c>
      <c r="F23" s="74" t="s">
        <v>115</v>
      </c>
      <c r="G23" s="76" t="s">
        <v>115</v>
      </c>
      <c r="H23" s="76" t="s">
        <v>115</v>
      </c>
      <c r="I23" s="76" t="s">
        <v>115</v>
      </c>
      <c r="J23" s="76" t="s">
        <v>115</v>
      </c>
    </row>
    <row r="24" spans="1:10" ht="15.75" x14ac:dyDescent="0.25">
      <c r="A24" s="221"/>
      <c r="B24" s="204"/>
      <c r="C24" s="14" t="s">
        <v>10</v>
      </c>
      <c r="D24" s="80" t="s">
        <v>115</v>
      </c>
      <c r="E24" s="80" t="s">
        <v>115</v>
      </c>
      <c r="F24" s="80" t="s">
        <v>115</v>
      </c>
      <c r="G24" s="76" t="s">
        <v>115</v>
      </c>
      <c r="H24" s="76" t="s">
        <v>115</v>
      </c>
      <c r="I24" s="76" t="s">
        <v>115</v>
      </c>
      <c r="J24" s="76" t="s">
        <v>115</v>
      </c>
    </row>
    <row r="25" spans="1:10" ht="15.75" x14ac:dyDescent="0.25">
      <c r="A25" s="221"/>
      <c r="B25" s="204"/>
      <c r="C25" s="11" t="s">
        <v>29</v>
      </c>
      <c r="D25" s="76">
        <v>494</v>
      </c>
      <c r="E25" s="76">
        <f>E36+E42+E47</f>
        <v>494</v>
      </c>
      <c r="F25" s="76">
        <f>SUM(F47+F42+F36)</f>
        <v>494</v>
      </c>
      <c r="G25" s="76">
        <f>G36+G42+G47</f>
        <v>0</v>
      </c>
      <c r="H25" s="76">
        <f>SUM(H47+H42+H36)</f>
        <v>493.43</v>
      </c>
      <c r="I25" s="76">
        <f>SUM(H25/D25*100)</f>
        <v>99.884615384615387</v>
      </c>
      <c r="J25" s="76">
        <f>SUM(H25/E25*100)</f>
        <v>99.884615384615387</v>
      </c>
    </row>
    <row r="26" spans="1:10" ht="12.75" customHeight="1" x14ac:dyDescent="0.25">
      <c r="A26" s="221"/>
      <c r="B26" s="204"/>
      <c r="C26" s="14" t="s">
        <v>27</v>
      </c>
      <c r="D26" s="76" t="s">
        <v>115</v>
      </c>
      <c r="E26" s="76" t="s">
        <v>115</v>
      </c>
      <c r="F26" s="76" t="s">
        <v>115</v>
      </c>
      <c r="G26" s="76" t="s">
        <v>115</v>
      </c>
      <c r="H26" s="76" t="s">
        <v>115</v>
      </c>
      <c r="I26" s="76" t="s">
        <v>115</v>
      </c>
      <c r="J26" s="76" t="s">
        <v>115</v>
      </c>
    </row>
    <row r="27" spans="1:10" ht="15.75" hidden="1" x14ac:dyDescent="0.25">
      <c r="A27" s="205" t="s">
        <v>30</v>
      </c>
      <c r="B27" s="200"/>
      <c r="C27" s="13" t="s">
        <v>11</v>
      </c>
      <c r="D27" s="81"/>
      <c r="E27" s="81"/>
      <c r="F27" s="81"/>
      <c r="G27" s="76"/>
      <c r="H27" s="76"/>
      <c r="I27" s="76"/>
      <c r="J27" s="76"/>
    </row>
    <row r="28" spans="1:10" ht="15.75" hidden="1" x14ac:dyDescent="0.25">
      <c r="A28" s="206"/>
      <c r="B28" s="204"/>
      <c r="C28" s="10" t="s">
        <v>9</v>
      </c>
      <c r="D28" s="82"/>
      <c r="E28" s="82"/>
      <c r="F28" s="82"/>
      <c r="G28" s="76"/>
      <c r="H28" s="76"/>
      <c r="I28" s="76"/>
      <c r="J28" s="76"/>
    </row>
    <row r="29" spans="1:10" ht="15.75" hidden="1" x14ac:dyDescent="0.25">
      <c r="A29" s="206"/>
      <c r="B29" s="204"/>
      <c r="C29" s="14" t="s">
        <v>10</v>
      </c>
      <c r="D29" s="83"/>
      <c r="E29" s="83"/>
      <c r="F29" s="83"/>
      <c r="G29" s="76"/>
      <c r="H29" s="76"/>
      <c r="I29" s="76"/>
      <c r="J29" s="76"/>
    </row>
    <row r="30" spans="1:10" ht="15.75" hidden="1" x14ac:dyDescent="0.25">
      <c r="A30" s="206"/>
      <c r="B30" s="204"/>
      <c r="C30" s="11" t="s">
        <v>29</v>
      </c>
      <c r="D30" s="77"/>
      <c r="E30" s="77"/>
      <c r="F30" s="77"/>
      <c r="G30" s="76"/>
      <c r="H30" s="76"/>
      <c r="I30" s="76"/>
      <c r="J30" s="76"/>
    </row>
    <row r="31" spans="1:10" ht="15.75" hidden="1" x14ac:dyDescent="0.25">
      <c r="A31" s="206"/>
      <c r="B31" s="204"/>
      <c r="C31" s="14" t="s">
        <v>27</v>
      </c>
      <c r="D31" s="83"/>
      <c r="E31" s="83"/>
      <c r="F31" s="83"/>
      <c r="G31" s="76"/>
      <c r="H31" s="76"/>
      <c r="I31" s="76"/>
      <c r="J31" s="76"/>
    </row>
    <row r="32" spans="1:10" ht="15.75" x14ac:dyDescent="0.25">
      <c r="A32" s="44" t="s">
        <v>0</v>
      </c>
      <c r="B32" s="43"/>
      <c r="C32" s="14"/>
      <c r="D32" s="83"/>
      <c r="E32" s="83"/>
      <c r="F32" s="83"/>
      <c r="G32" s="76"/>
      <c r="H32" s="76"/>
      <c r="I32" s="76"/>
      <c r="J32" s="76"/>
    </row>
    <row r="33" spans="1:10" ht="15.75" x14ac:dyDescent="0.25">
      <c r="A33" s="209" t="s">
        <v>31</v>
      </c>
      <c r="B33" s="212" t="s">
        <v>79</v>
      </c>
      <c r="C33" s="13" t="s">
        <v>11</v>
      </c>
      <c r="D33" s="78">
        <f>SUM(D34:D37)</f>
        <v>23</v>
      </c>
      <c r="E33" s="78">
        <f>SUM(E34:E37)</f>
        <v>23</v>
      </c>
      <c r="F33" s="78">
        <f>SUM(F34:F36)</f>
        <v>23</v>
      </c>
      <c r="G33" s="79" t="str">
        <f>G36</f>
        <v>0</v>
      </c>
      <c r="H33" s="79">
        <f>H36</f>
        <v>22.98</v>
      </c>
      <c r="I33" s="79">
        <f>I36</f>
        <v>99.913043478260875</v>
      </c>
      <c r="J33" s="79">
        <f>J36</f>
        <v>99.93</v>
      </c>
    </row>
    <row r="34" spans="1:10" ht="15.75" x14ac:dyDescent="0.25">
      <c r="A34" s="210"/>
      <c r="B34" s="213"/>
      <c r="C34" s="10" t="s">
        <v>9</v>
      </c>
      <c r="D34" s="74" t="s">
        <v>115</v>
      </c>
      <c r="E34" s="74" t="s">
        <v>115</v>
      </c>
      <c r="F34" s="74" t="s">
        <v>115</v>
      </c>
      <c r="G34" s="76" t="s">
        <v>115</v>
      </c>
      <c r="H34" s="76" t="s">
        <v>115</v>
      </c>
      <c r="I34" s="76" t="s">
        <v>115</v>
      </c>
      <c r="J34" s="76" t="s">
        <v>115</v>
      </c>
    </row>
    <row r="35" spans="1:10" ht="15.75" x14ac:dyDescent="0.25">
      <c r="A35" s="210"/>
      <c r="B35" s="213"/>
      <c r="C35" s="14" t="s">
        <v>10</v>
      </c>
      <c r="D35" s="80" t="s">
        <v>115</v>
      </c>
      <c r="E35" s="80" t="s">
        <v>115</v>
      </c>
      <c r="F35" s="80" t="s">
        <v>115</v>
      </c>
      <c r="G35" s="76" t="s">
        <v>115</v>
      </c>
      <c r="H35" s="76" t="s">
        <v>115</v>
      </c>
      <c r="I35" s="76" t="s">
        <v>115</v>
      </c>
      <c r="J35" s="76" t="s">
        <v>115</v>
      </c>
    </row>
    <row r="36" spans="1:10" ht="15.75" x14ac:dyDescent="0.25">
      <c r="A36" s="210"/>
      <c r="B36" s="213"/>
      <c r="C36" s="11" t="s">
        <v>29</v>
      </c>
      <c r="D36" s="76">
        <v>23</v>
      </c>
      <c r="E36" s="76">
        <v>23</v>
      </c>
      <c r="F36" s="76">
        <v>23</v>
      </c>
      <c r="G36" s="76" t="s">
        <v>76</v>
      </c>
      <c r="H36" s="76">
        <v>22.98</v>
      </c>
      <c r="I36" s="76">
        <f>SUM(H36/D36*100)</f>
        <v>99.913043478260875</v>
      </c>
      <c r="J36" s="76">
        <v>99.93</v>
      </c>
    </row>
    <row r="37" spans="1:10" ht="13.5" customHeight="1" x14ac:dyDescent="0.25">
      <c r="A37" s="211"/>
      <c r="B37" s="213"/>
      <c r="C37" s="14" t="s">
        <v>27</v>
      </c>
      <c r="D37" s="76" t="s">
        <v>115</v>
      </c>
      <c r="E37" s="83" t="s">
        <v>115</v>
      </c>
      <c r="F37" s="83" t="s">
        <v>115</v>
      </c>
      <c r="G37" s="76" t="s">
        <v>115</v>
      </c>
      <c r="H37" s="76" t="s">
        <v>115</v>
      </c>
      <c r="I37" s="76" t="s">
        <v>115</v>
      </c>
      <c r="J37" s="76" t="s">
        <v>115</v>
      </c>
    </row>
    <row r="38" spans="1:10" ht="15.75" hidden="1" customHeight="1" x14ac:dyDescent="0.25">
      <c r="A38" s="72" t="s">
        <v>0</v>
      </c>
      <c r="B38" s="214"/>
      <c r="C38" s="14"/>
      <c r="D38" s="83"/>
      <c r="E38" s="83"/>
      <c r="F38" s="83"/>
      <c r="G38" s="76"/>
      <c r="H38" s="76"/>
      <c r="I38" s="76"/>
      <c r="J38" s="76"/>
    </row>
    <row r="39" spans="1:10" ht="15.75" x14ac:dyDescent="0.25">
      <c r="A39" s="207" t="s">
        <v>32</v>
      </c>
      <c r="B39" s="200" t="s">
        <v>80</v>
      </c>
      <c r="C39" s="13" t="s">
        <v>11</v>
      </c>
      <c r="D39" s="78">
        <f>SUM(D40:D43)</f>
        <v>471</v>
      </c>
      <c r="E39" s="78">
        <f>SUM(E40:E43)</f>
        <v>471</v>
      </c>
      <c r="F39" s="78">
        <f>SUM(F40:F42)</f>
        <v>471</v>
      </c>
      <c r="G39" s="79" t="str">
        <f>G42</f>
        <v>0</v>
      </c>
      <c r="H39" s="79">
        <f>H42</f>
        <v>470.45</v>
      </c>
      <c r="I39" s="79">
        <f>I42</f>
        <v>99.883227176220799</v>
      </c>
      <c r="J39" s="79">
        <f>J42</f>
        <v>99.883227176220799</v>
      </c>
    </row>
    <row r="40" spans="1:10" ht="15.75" x14ac:dyDescent="0.25">
      <c r="A40" s="208"/>
      <c r="B40" s="204"/>
      <c r="C40" s="10" t="s">
        <v>9</v>
      </c>
      <c r="D40" s="74" t="s">
        <v>115</v>
      </c>
      <c r="E40" s="74" t="s">
        <v>115</v>
      </c>
      <c r="F40" s="74" t="s">
        <v>115</v>
      </c>
      <c r="G40" s="76" t="s">
        <v>115</v>
      </c>
      <c r="H40" s="76" t="s">
        <v>115</v>
      </c>
      <c r="I40" s="76" t="s">
        <v>115</v>
      </c>
      <c r="J40" s="76" t="s">
        <v>115</v>
      </c>
    </row>
    <row r="41" spans="1:10" ht="15.75" x14ac:dyDescent="0.25">
      <c r="A41" s="208"/>
      <c r="B41" s="204"/>
      <c r="C41" s="14" t="s">
        <v>10</v>
      </c>
      <c r="D41" s="80" t="s">
        <v>115</v>
      </c>
      <c r="E41" s="80" t="s">
        <v>115</v>
      </c>
      <c r="F41" s="80" t="s">
        <v>115</v>
      </c>
      <c r="G41" s="76" t="s">
        <v>115</v>
      </c>
      <c r="H41" s="76" t="s">
        <v>115</v>
      </c>
      <c r="I41" s="76" t="s">
        <v>115</v>
      </c>
      <c r="J41" s="76" t="s">
        <v>115</v>
      </c>
    </row>
    <row r="42" spans="1:10" ht="15.75" x14ac:dyDescent="0.25">
      <c r="A42" s="208"/>
      <c r="B42" s="204"/>
      <c r="C42" s="11" t="s">
        <v>29</v>
      </c>
      <c r="D42" s="76">
        <v>471</v>
      </c>
      <c r="E42" s="76">
        <v>471</v>
      </c>
      <c r="F42" s="76">
        <v>471</v>
      </c>
      <c r="G42" s="76" t="s">
        <v>76</v>
      </c>
      <c r="H42" s="76">
        <v>470.45</v>
      </c>
      <c r="I42" s="76">
        <f>SUM(H42/D42*100)</f>
        <v>99.883227176220799</v>
      </c>
      <c r="J42" s="76">
        <f>SUM(H42/E42*100)</f>
        <v>99.883227176220799</v>
      </c>
    </row>
    <row r="43" spans="1:10" ht="15.75" x14ac:dyDescent="0.25">
      <c r="A43" s="208"/>
      <c r="B43" s="204"/>
      <c r="C43" s="14" t="s">
        <v>27</v>
      </c>
      <c r="D43" s="76" t="s">
        <v>115</v>
      </c>
      <c r="E43" s="80" t="s">
        <v>115</v>
      </c>
      <c r="F43" s="80" t="s">
        <v>115</v>
      </c>
      <c r="G43" s="76" t="s">
        <v>115</v>
      </c>
      <c r="H43" s="76" t="s">
        <v>115</v>
      </c>
      <c r="I43" s="76" t="s">
        <v>115</v>
      </c>
      <c r="J43" s="76" t="s">
        <v>115</v>
      </c>
    </row>
    <row r="44" spans="1:10" ht="15.75" x14ac:dyDescent="0.25">
      <c r="A44" s="207" t="s">
        <v>77</v>
      </c>
      <c r="B44" s="200" t="s">
        <v>103</v>
      </c>
      <c r="C44" s="13" t="s">
        <v>11</v>
      </c>
      <c r="D44" s="78">
        <v>0</v>
      </c>
      <c r="E44" s="78">
        <f>SUM(E45:E48)</f>
        <v>0</v>
      </c>
      <c r="F44" s="78">
        <v>0</v>
      </c>
      <c r="G44" s="79" t="str">
        <f>G47</f>
        <v>0</v>
      </c>
      <c r="H44" s="79">
        <f>H47</f>
        <v>0</v>
      </c>
      <c r="I44" s="79"/>
      <c r="J44" s="79">
        <v>0</v>
      </c>
    </row>
    <row r="45" spans="1:10" ht="15.75" x14ac:dyDescent="0.25">
      <c r="A45" s="208"/>
      <c r="B45" s="204"/>
      <c r="C45" s="10" t="s">
        <v>9</v>
      </c>
      <c r="D45" s="74" t="s">
        <v>115</v>
      </c>
      <c r="E45" s="74" t="s">
        <v>115</v>
      </c>
      <c r="F45" s="74" t="s">
        <v>115</v>
      </c>
      <c r="G45" s="76" t="s">
        <v>115</v>
      </c>
      <c r="H45" s="76" t="s">
        <v>115</v>
      </c>
      <c r="I45" s="76" t="s">
        <v>115</v>
      </c>
      <c r="J45" s="76" t="s">
        <v>115</v>
      </c>
    </row>
    <row r="46" spans="1:10" ht="15.75" x14ac:dyDescent="0.25">
      <c r="A46" s="208"/>
      <c r="B46" s="204"/>
      <c r="C46" s="14" t="s">
        <v>10</v>
      </c>
      <c r="D46" s="80" t="s">
        <v>115</v>
      </c>
      <c r="E46" s="80" t="s">
        <v>115</v>
      </c>
      <c r="F46" s="80" t="s">
        <v>115</v>
      </c>
      <c r="G46" s="76" t="s">
        <v>115</v>
      </c>
      <c r="H46" s="76" t="s">
        <v>115</v>
      </c>
      <c r="I46" s="76" t="s">
        <v>115</v>
      </c>
      <c r="J46" s="76" t="s">
        <v>115</v>
      </c>
    </row>
    <row r="47" spans="1:10" ht="27.75" customHeight="1" x14ac:dyDescent="0.25">
      <c r="A47" s="208"/>
      <c r="B47" s="204"/>
      <c r="C47" s="11" t="s">
        <v>29</v>
      </c>
      <c r="D47" s="76">
        <v>0</v>
      </c>
      <c r="E47" s="76">
        <v>0</v>
      </c>
      <c r="F47" s="76">
        <v>0</v>
      </c>
      <c r="G47" s="76" t="s">
        <v>76</v>
      </c>
      <c r="H47" s="76">
        <v>0</v>
      </c>
      <c r="I47" s="76" t="s">
        <v>115</v>
      </c>
      <c r="J47" s="76">
        <v>0</v>
      </c>
    </row>
    <row r="48" spans="1:10" ht="15.75" customHeight="1" x14ac:dyDescent="0.25">
      <c r="A48" s="208"/>
      <c r="B48" s="204"/>
      <c r="C48" s="14" t="s">
        <v>27</v>
      </c>
      <c r="D48" s="8" t="s">
        <v>115</v>
      </c>
      <c r="E48" s="8" t="s">
        <v>115</v>
      </c>
      <c r="F48" s="8" t="s">
        <v>115</v>
      </c>
      <c r="G48" s="8" t="s">
        <v>115</v>
      </c>
      <c r="H48" s="8" t="s">
        <v>115</v>
      </c>
      <c r="I48" s="8" t="s">
        <v>115</v>
      </c>
      <c r="J48" s="8" t="s">
        <v>115</v>
      </c>
    </row>
    <row r="49" spans="1:10" ht="14.25" hidden="1" customHeight="1" x14ac:dyDescent="0.2">
      <c r="A49" s="44" t="s">
        <v>8</v>
      </c>
      <c r="B49" s="43" t="s">
        <v>44</v>
      </c>
      <c r="C49" s="237"/>
      <c r="D49" s="240"/>
      <c r="E49" s="241"/>
      <c r="F49" s="241"/>
      <c r="G49" s="241"/>
      <c r="H49" s="241"/>
      <c r="I49" s="241"/>
      <c r="J49" s="242"/>
    </row>
    <row r="50" spans="1:10" ht="3" hidden="1" customHeight="1" x14ac:dyDescent="0.25">
      <c r="A50" s="199" t="s">
        <v>33</v>
      </c>
      <c r="B50" s="200"/>
      <c r="C50" s="238"/>
      <c r="D50" s="13"/>
      <c r="E50" s="243"/>
      <c r="F50" s="244"/>
      <c r="G50" s="245"/>
      <c r="H50" s="8"/>
      <c r="I50" s="8"/>
      <c r="J50" s="8"/>
    </row>
    <row r="51" spans="1:10" ht="9" hidden="1" customHeight="1" x14ac:dyDescent="0.25">
      <c r="A51" s="199"/>
      <c r="B51" s="200"/>
      <c r="C51" s="239"/>
      <c r="D51" s="10"/>
      <c r="E51" s="246"/>
      <c r="F51" s="247"/>
      <c r="G51" s="248"/>
      <c r="H51" s="8"/>
      <c r="I51" s="8"/>
      <c r="J51" s="8"/>
    </row>
    <row r="52" spans="1:10" ht="24" hidden="1" customHeight="1" x14ac:dyDescent="0.25">
      <c r="A52" s="199"/>
      <c r="B52" s="200"/>
      <c r="C52" s="14" t="s">
        <v>10</v>
      </c>
      <c r="D52" s="14"/>
      <c r="E52" s="14"/>
      <c r="F52" s="14"/>
      <c r="G52" s="8"/>
      <c r="H52" s="8"/>
      <c r="I52" s="8"/>
      <c r="J52" s="8"/>
    </row>
    <row r="53" spans="1:10" ht="19.5" hidden="1" customHeight="1" x14ac:dyDescent="0.25">
      <c r="A53" s="199"/>
      <c r="B53" s="200"/>
      <c r="C53" s="11" t="s">
        <v>29</v>
      </c>
      <c r="D53" s="11"/>
      <c r="E53" s="11"/>
      <c r="F53" s="11"/>
      <c r="G53" s="8"/>
      <c r="H53" s="8"/>
      <c r="I53" s="8"/>
      <c r="J53" s="8"/>
    </row>
    <row r="54" spans="1:10" ht="22.5" hidden="1" customHeight="1" x14ac:dyDescent="0.25">
      <c r="A54" s="199"/>
      <c r="B54" s="200"/>
      <c r="C54" s="14" t="s">
        <v>27</v>
      </c>
      <c r="D54" s="14"/>
      <c r="E54" s="14"/>
      <c r="F54" s="14"/>
      <c r="G54" s="8"/>
      <c r="H54" s="8"/>
      <c r="I54" s="8"/>
      <c r="J54" s="8"/>
    </row>
    <row r="55" spans="1:10" ht="17.25" hidden="1" customHeight="1" x14ac:dyDescent="0.25">
      <c r="A55" s="199" t="s">
        <v>22</v>
      </c>
      <c r="B55" s="200"/>
      <c r="C55" s="13" t="s">
        <v>11</v>
      </c>
      <c r="D55" s="13"/>
      <c r="E55" s="13"/>
      <c r="F55" s="13"/>
      <c r="G55" s="8"/>
      <c r="H55" s="8"/>
      <c r="I55" s="8"/>
      <c r="J55" s="8"/>
    </row>
    <row r="56" spans="1:10" ht="21" hidden="1" customHeight="1" x14ac:dyDescent="0.25">
      <c r="A56" s="199"/>
      <c r="B56" s="200"/>
      <c r="C56" s="10" t="s">
        <v>9</v>
      </c>
      <c r="D56" s="10"/>
      <c r="E56" s="10"/>
      <c r="F56" s="10"/>
      <c r="G56" s="8"/>
      <c r="H56" s="8"/>
      <c r="I56" s="8"/>
      <c r="J56" s="8"/>
    </row>
    <row r="57" spans="1:10" ht="23.25" hidden="1" customHeight="1" x14ac:dyDescent="0.25">
      <c r="A57" s="199"/>
      <c r="B57" s="200"/>
      <c r="C57" s="14" t="s">
        <v>10</v>
      </c>
      <c r="D57" s="14"/>
      <c r="E57" s="14"/>
      <c r="F57" s="14"/>
      <c r="G57" s="8"/>
      <c r="H57" s="8"/>
      <c r="I57" s="8"/>
      <c r="J57" s="8"/>
    </row>
    <row r="58" spans="1:10" ht="17.25" hidden="1" customHeight="1" x14ac:dyDescent="0.25">
      <c r="A58" s="199"/>
      <c r="B58" s="200"/>
      <c r="C58" s="11" t="s">
        <v>29</v>
      </c>
      <c r="D58" s="11"/>
      <c r="E58" s="11"/>
      <c r="F58" s="11"/>
      <c r="G58" s="8"/>
      <c r="H58" s="8"/>
      <c r="I58" s="8"/>
      <c r="J58" s="8"/>
    </row>
    <row r="59" spans="1:10" ht="23.25" hidden="1" customHeight="1" x14ac:dyDescent="0.25">
      <c r="A59" s="199"/>
      <c r="B59" s="200"/>
      <c r="C59" s="14" t="s">
        <v>27</v>
      </c>
      <c r="D59" s="14"/>
      <c r="E59" s="14"/>
      <c r="F59" s="14"/>
      <c r="G59" s="8"/>
      <c r="H59" s="8"/>
      <c r="I59" s="8"/>
      <c r="J59" s="8"/>
    </row>
    <row r="60" spans="1:10" ht="21" hidden="1" customHeight="1" x14ac:dyDescent="0.25">
      <c r="A60" s="42" t="s">
        <v>7</v>
      </c>
      <c r="B60" s="43"/>
      <c r="C60" s="14" t="s">
        <v>7</v>
      </c>
      <c r="D60" s="14"/>
      <c r="E60" s="14"/>
      <c r="F60" s="14"/>
      <c r="G60" s="8"/>
      <c r="H60" s="8"/>
      <c r="I60" s="8"/>
      <c r="J60" s="8"/>
    </row>
    <row r="61" spans="1:10" ht="21.75" hidden="1" customHeight="1" x14ac:dyDescent="0.25">
      <c r="A61" s="42" t="s">
        <v>1</v>
      </c>
      <c r="B61" s="43"/>
      <c r="C61" s="14"/>
      <c r="D61" s="14"/>
      <c r="E61" s="14"/>
      <c r="F61" s="14"/>
      <c r="G61" s="8"/>
      <c r="H61" s="8"/>
      <c r="I61" s="8"/>
      <c r="J61" s="8"/>
    </row>
    <row r="62" spans="1:10" ht="19.5" hidden="1" customHeight="1" x14ac:dyDescent="0.25">
      <c r="A62" s="199" t="s">
        <v>28</v>
      </c>
      <c r="B62" s="200"/>
      <c r="C62" s="13" t="s">
        <v>11</v>
      </c>
      <c r="D62" s="13"/>
      <c r="E62" s="13"/>
      <c r="F62" s="13"/>
      <c r="G62" s="8"/>
      <c r="H62" s="8"/>
      <c r="I62" s="8"/>
      <c r="J62" s="8"/>
    </row>
    <row r="63" spans="1:10" ht="13.5" hidden="1" customHeight="1" x14ac:dyDescent="0.25">
      <c r="A63" s="199"/>
      <c r="B63" s="200"/>
      <c r="C63" s="10" t="s">
        <v>9</v>
      </c>
      <c r="D63" s="10"/>
      <c r="E63" s="10"/>
      <c r="F63" s="10"/>
      <c r="G63" s="8"/>
      <c r="H63" s="8"/>
      <c r="I63" s="8"/>
      <c r="J63" s="8"/>
    </row>
    <row r="64" spans="1:10" ht="24.75" hidden="1" customHeight="1" x14ac:dyDescent="0.25">
      <c r="A64" s="199"/>
      <c r="B64" s="200"/>
      <c r="C64" s="14" t="s">
        <v>10</v>
      </c>
      <c r="D64" s="14"/>
      <c r="E64" s="14"/>
      <c r="F64" s="14"/>
      <c r="G64" s="8"/>
      <c r="H64" s="8"/>
      <c r="I64" s="8"/>
      <c r="J64" s="8"/>
    </row>
    <row r="65" spans="1:13" ht="17.25" hidden="1" customHeight="1" x14ac:dyDescent="0.25">
      <c r="A65" s="199"/>
      <c r="B65" s="200"/>
      <c r="C65" s="11" t="s">
        <v>29</v>
      </c>
      <c r="D65" s="11"/>
      <c r="E65" s="11"/>
      <c r="F65" s="11"/>
      <c r="G65" s="8"/>
      <c r="H65" s="8"/>
      <c r="I65" s="8"/>
      <c r="J65" s="8"/>
    </row>
    <row r="66" spans="1:13" ht="24" hidden="1" customHeight="1" x14ac:dyDescent="0.25">
      <c r="A66" s="199"/>
      <c r="B66" s="200"/>
      <c r="C66" s="14" t="s">
        <v>27</v>
      </c>
      <c r="D66" s="14"/>
      <c r="E66" s="14"/>
      <c r="F66" s="14"/>
      <c r="G66" s="8"/>
      <c r="H66" s="8"/>
      <c r="I66" s="8"/>
      <c r="J66" s="8"/>
    </row>
    <row r="67" spans="1:13" ht="23.25" hidden="1" customHeight="1" x14ac:dyDescent="0.25">
      <c r="A67" s="191"/>
      <c r="B67" s="191"/>
      <c r="C67" s="192"/>
      <c r="D67" s="192"/>
      <c r="E67" s="192"/>
      <c r="F67" s="192"/>
      <c r="G67" s="192"/>
      <c r="H67" s="192"/>
      <c r="I67" s="29"/>
      <c r="J67" s="29"/>
    </row>
    <row r="68" spans="1:13" ht="24" hidden="1" customHeight="1" x14ac:dyDescent="0.25">
      <c r="A68" s="193"/>
      <c r="B68" s="194"/>
      <c r="C68" s="194"/>
      <c r="D68" s="195"/>
      <c r="E68" s="195"/>
      <c r="F68" s="195"/>
      <c r="G68" s="29"/>
      <c r="H68" s="29"/>
      <c r="I68" s="29"/>
      <c r="J68" s="29"/>
    </row>
    <row r="69" spans="1:13" ht="39" hidden="1" customHeight="1" x14ac:dyDescent="0.3">
      <c r="A69" s="33"/>
      <c r="B69" s="33"/>
      <c r="C69" s="27"/>
      <c r="D69" s="27"/>
      <c r="E69" s="27"/>
      <c r="F69" s="27"/>
      <c r="G69" s="28"/>
      <c r="H69" s="50"/>
      <c r="I69" s="50"/>
      <c r="J69" s="28"/>
      <c r="M69" s="28"/>
    </row>
    <row r="70" spans="1:13" ht="310.5" customHeight="1" x14ac:dyDescent="0.2">
      <c r="A70" s="249" t="s">
        <v>113</v>
      </c>
      <c r="B70" s="249"/>
      <c r="C70" s="89"/>
      <c r="D70" s="89" t="s">
        <v>114</v>
      </c>
      <c r="E70" s="34"/>
      <c r="F70" s="34"/>
      <c r="G70" s="35"/>
      <c r="J70" s="35"/>
      <c r="M70" s="28"/>
    </row>
    <row r="71" spans="1:13" ht="15.75" customHeight="1" x14ac:dyDescent="0.3">
      <c r="A71" s="33" t="s">
        <v>39</v>
      </c>
      <c r="B71" s="26" t="s">
        <v>81</v>
      </c>
      <c r="C71" s="27"/>
      <c r="D71" s="27"/>
      <c r="E71" s="27"/>
      <c r="F71" s="27"/>
      <c r="G71" s="28"/>
      <c r="J71" s="28"/>
      <c r="M71" s="28"/>
    </row>
    <row r="72" spans="1:13" ht="15.75" customHeight="1" x14ac:dyDescent="0.3">
      <c r="A72" s="26" t="s">
        <v>40</v>
      </c>
      <c r="B72" s="26" t="s">
        <v>82</v>
      </c>
      <c r="C72" s="27"/>
      <c r="D72" s="27"/>
      <c r="E72" s="27"/>
      <c r="F72" s="27"/>
      <c r="G72" s="28"/>
      <c r="J72" s="28"/>
      <c r="M72" s="28"/>
    </row>
    <row r="73" spans="1:13" ht="15.75" customHeight="1" x14ac:dyDescent="0.3">
      <c r="A73" s="26"/>
      <c r="B73" s="32"/>
      <c r="C73" s="27"/>
      <c r="D73" s="27"/>
      <c r="E73" s="27"/>
      <c r="F73" s="27"/>
      <c r="G73" s="28"/>
      <c r="J73" s="28"/>
      <c r="M73" s="28"/>
    </row>
    <row r="75" spans="1:13" ht="15.75" x14ac:dyDescent="0.25">
      <c r="A75" s="196"/>
      <c r="B75" s="196"/>
      <c r="C75" s="1"/>
      <c r="D75" s="1"/>
      <c r="E75" s="1"/>
      <c r="F75" s="1"/>
      <c r="G75" s="1"/>
      <c r="H75" s="197"/>
      <c r="I75" s="197"/>
      <c r="J75" s="197"/>
    </row>
    <row r="76" spans="1:13" ht="19.5" customHeight="1" x14ac:dyDescent="0.25">
      <c r="A76" s="196"/>
      <c r="B76" s="196"/>
      <c r="C76" s="1"/>
      <c r="D76" s="1"/>
      <c r="E76" s="1"/>
      <c r="F76" s="1"/>
      <c r="G76" s="1"/>
      <c r="H76" s="197"/>
      <c r="I76" s="197"/>
      <c r="J76" s="197"/>
    </row>
    <row r="77" spans="1:13" x14ac:dyDescent="0.2">
      <c r="H77" s="40"/>
      <c r="I77" s="40"/>
    </row>
  </sheetData>
  <mergeCells count="41">
    <mergeCell ref="C49:C51"/>
    <mergeCell ref="D49:J49"/>
    <mergeCell ref="E50:G50"/>
    <mergeCell ref="E51:G51"/>
    <mergeCell ref="A70:B70"/>
    <mergeCell ref="D5:J5"/>
    <mergeCell ref="A5:A8"/>
    <mergeCell ref="B10:B15"/>
    <mergeCell ref="B16:B21"/>
    <mergeCell ref="A22:A26"/>
    <mergeCell ref="B22:B26"/>
    <mergeCell ref="D6:D8"/>
    <mergeCell ref="H6:H8"/>
    <mergeCell ref="I6:I8"/>
    <mergeCell ref="J6:J8"/>
    <mergeCell ref="E6:G6"/>
    <mergeCell ref="F7:G7"/>
    <mergeCell ref="E7:E8"/>
    <mergeCell ref="B27:B31"/>
    <mergeCell ref="A27:A31"/>
    <mergeCell ref="A39:A43"/>
    <mergeCell ref="A44:A48"/>
    <mergeCell ref="B44:B48"/>
    <mergeCell ref="A33:A37"/>
    <mergeCell ref="B33:B38"/>
    <mergeCell ref="A3:J3"/>
    <mergeCell ref="A67:H67"/>
    <mergeCell ref="A68:F68"/>
    <mergeCell ref="A75:B76"/>
    <mergeCell ref="H75:J76"/>
    <mergeCell ref="C5:C8"/>
    <mergeCell ref="A55:A59"/>
    <mergeCell ref="B55:B59"/>
    <mergeCell ref="A62:A66"/>
    <mergeCell ref="B62:B66"/>
    <mergeCell ref="A10:A14"/>
    <mergeCell ref="A16:A20"/>
    <mergeCell ref="A50:A54"/>
    <mergeCell ref="B50:B54"/>
    <mergeCell ref="B5:B8"/>
    <mergeCell ref="B39:B43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  <rowBreaks count="1" manualBreakCount="1">
    <brk id="6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0"/>
  <sheetViews>
    <sheetView tabSelected="1" view="pageBreakPreview" zoomScaleNormal="85" zoomScaleSheetLayoutView="100" workbookViewId="0">
      <selection activeCell="A13" sqref="A13:H13"/>
    </sheetView>
  </sheetViews>
  <sheetFormatPr defaultRowHeight="12.75" x14ac:dyDescent="0.2"/>
  <cols>
    <col min="1" max="1" width="8.28515625" customWidth="1"/>
    <col min="2" max="2" width="42.5703125" customWidth="1"/>
    <col min="3" max="3" width="14.42578125" style="100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3.5703125" customWidth="1"/>
  </cols>
  <sheetData>
    <row r="1" spans="1:8" ht="18.75" x14ac:dyDescent="0.3">
      <c r="A1" s="6"/>
      <c r="B1" s="37"/>
      <c r="C1" s="91"/>
      <c r="D1" s="15"/>
      <c r="E1" s="15"/>
      <c r="F1" s="15"/>
      <c r="G1" s="15"/>
      <c r="H1" s="64" t="s">
        <v>47</v>
      </c>
    </row>
    <row r="2" spans="1:8" ht="8.25" customHeight="1" x14ac:dyDescent="0.3">
      <c r="A2" s="6"/>
      <c r="B2" s="17"/>
      <c r="C2" s="92"/>
      <c r="D2" s="18"/>
      <c r="E2" s="18"/>
      <c r="F2" s="18"/>
      <c r="G2" s="18"/>
      <c r="H2" s="18"/>
    </row>
    <row r="3" spans="1:8" s="3" customFormat="1" ht="90.75" customHeight="1" x14ac:dyDescent="0.2">
      <c r="A3" s="250" t="s">
        <v>141</v>
      </c>
      <c r="B3" s="250"/>
      <c r="C3" s="250"/>
      <c r="D3" s="250"/>
      <c r="E3" s="250"/>
      <c r="F3" s="250"/>
      <c r="G3" s="250"/>
      <c r="H3" s="250"/>
    </row>
    <row r="4" spans="1:8" s="3" customFormat="1" ht="3.75" hidden="1" customHeight="1" x14ac:dyDescent="0.2">
      <c r="A4" s="66"/>
      <c r="B4" s="65"/>
      <c r="C4" s="93"/>
      <c r="D4" s="65"/>
      <c r="E4" s="65"/>
      <c r="F4" s="65"/>
      <c r="G4" s="65"/>
      <c r="H4" s="65"/>
    </row>
    <row r="5" spans="1:8" s="3" customFormat="1" ht="0.75" customHeight="1" x14ac:dyDescent="0.2">
      <c r="A5" s="22"/>
      <c r="B5" s="22"/>
      <c r="C5" s="94"/>
      <c r="D5" s="22"/>
      <c r="E5" s="22"/>
      <c r="F5" s="22"/>
      <c r="G5" s="22"/>
      <c r="H5" s="22"/>
    </row>
    <row r="6" spans="1:8" ht="1.5" customHeight="1" x14ac:dyDescent="0.2">
      <c r="A6" s="5"/>
      <c r="B6" s="7"/>
      <c r="C6" s="95"/>
      <c r="D6" s="4"/>
      <c r="E6" s="4"/>
      <c r="F6" s="4"/>
      <c r="G6" s="4"/>
      <c r="H6" s="4"/>
    </row>
    <row r="7" spans="1:8" s="20" customFormat="1" ht="47.25" x14ac:dyDescent="0.2">
      <c r="A7" s="198" t="s">
        <v>2</v>
      </c>
      <c r="B7" s="187" t="s">
        <v>5</v>
      </c>
      <c r="C7" s="198" t="s">
        <v>6</v>
      </c>
      <c r="D7" s="21" t="s">
        <v>34</v>
      </c>
      <c r="E7" s="21"/>
      <c r="F7" s="21"/>
      <c r="G7" s="21"/>
      <c r="H7" s="198" t="s">
        <v>18</v>
      </c>
    </row>
    <row r="8" spans="1:8" s="3" customFormat="1" ht="15.75" x14ac:dyDescent="0.2">
      <c r="A8" s="198"/>
      <c r="B8" s="187"/>
      <c r="C8" s="198"/>
      <c r="D8" s="49"/>
      <c r="E8" s="21" t="s">
        <v>12</v>
      </c>
      <c r="F8" s="21"/>
      <c r="G8" s="21"/>
      <c r="H8" s="198"/>
    </row>
    <row r="9" spans="1:8" s="20" customFormat="1" ht="54" customHeight="1" x14ac:dyDescent="0.2">
      <c r="A9" s="198"/>
      <c r="B9" s="187"/>
      <c r="C9" s="198"/>
      <c r="D9" s="41" t="s">
        <v>38</v>
      </c>
      <c r="E9" s="41" t="s">
        <v>13</v>
      </c>
      <c r="F9" s="41" t="s">
        <v>14</v>
      </c>
      <c r="G9" s="52" t="s">
        <v>35</v>
      </c>
      <c r="H9" s="198"/>
    </row>
    <row r="10" spans="1:8" s="3" customFormat="1" ht="15.75" customHeight="1" x14ac:dyDescent="0.25">
      <c r="A10" s="254" t="s">
        <v>83</v>
      </c>
      <c r="B10" s="254"/>
      <c r="C10" s="254"/>
      <c r="D10" s="254"/>
      <c r="E10" s="254"/>
      <c r="F10" s="254"/>
      <c r="G10" s="254"/>
      <c r="H10" s="254"/>
    </row>
    <row r="11" spans="1:8" s="3" customFormat="1" ht="128.25" customHeight="1" x14ac:dyDescent="0.2">
      <c r="A11" s="44" t="s">
        <v>3</v>
      </c>
      <c r="B11" s="127" t="s">
        <v>131</v>
      </c>
      <c r="C11" s="168" t="s">
        <v>134</v>
      </c>
      <c r="D11" s="116">
        <v>28</v>
      </c>
      <c r="E11" s="169">
        <v>27</v>
      </c>
      <c r="F11" s="101">
        <v>26</v>
      </c>
      <c r="G11" s="116">
        <f>E11/F11*100</f>
        <v>103.84615384615385</v>
      </c>
      <c r="H11" s="170" t="s">
        <v>115</v>
      </c>
    </row>
    <row r="12" spans="1:8" s="3" customFormat="1" ht="127.5" customHeight="1" x14ac:dyDescent="0.2">
      <c r="A12" s="45" t="s">
        <v>4</v>
      </c>
      <c r="B12" s="128" t="s">
        <v>132</v>
      </c>
      <c r="C12" s="168" t="s">
        <v>134</v>
      </c>
      <c r="D12" s="116">
        <v>136</v>
      </c>
      <c r="E12" s="169">
        <v>136</v>
      </c>
      <c r="F12" s="101">
        <v>121</v>
      </c>
      <c r="G12" s="116">
        <f>E12/F12*100</f>
        <v>112.39669421487604</v>
      </c>
      <c r="H12" s="170" t="s">
        <v>115</v>
      </c>
    </row>
    <row r="13" spans="1:8" s="3" customFormat="1" ht="34.5" customHeight="1" x14ac:dyDescent="0.2">
      <c r="A13" s="257" t="s">
        <v>99</v>
      </c>
      <c r="B13" s="258"/>
      <c r="C13" s="258"/>
      <c r="D13" s="258"/>
      <c r="E13" s="258"/>
      <c r="F13" s="258"/>
      <c r="G13" s="258"/>
      <c r="H13" s="259"/>
    </row>
    <row r="14" spans="1:8" s="3" customFormat="1" ht="119.25" customHeight="1" x14ac:dyDescent="0.2">
      <c r="A14" s="88" t="s">
        <v>3</v>
      </c>
      <c r="B14" s="84" t="s">
        <v>98</v>
      </c>
      <c r="C14" s="90" t="s">
        <v>135</v>
      </c>
      <c r="D14" s="101">
        <v>91</v>
      </c>
      <c r="E14" s="102">
        <v>92</v>
      </c>
      <c r="F14" s="101">
        <v>92</v>
      </c>
      <c r="G14" s="101">
        <f>SUM(F14/E14)*100</f>
        <v>100</v>
      </c>
      <c r="H14" s="121" t="s">
        <v>115</v>
      </c>
    </row>
    <row r="15" spans="1:8" s="3" customFormat="1" ht="126" customHeight="1" x14ac:dyDescent="0.2">
      <c r="A15" s="42" t="s">
        <v>4</v>
      </c>
      <c r="B15" s="103" t="s">
        <v>138</v>
      </c>
      <c r="C15" s="30" t="s">
        <v>134</v>
      </c>
      <c r="D15" s="169">
        <v>10</v>
      </c>
      <c r="E15" s="169">
        <v>10</v>
      </c>
      <c r="F15" s="85">
        <v>10</v>
      </c>
      <c r="G15" s="85">
        <f>F15/E15*100</f>
        <v>100</v>
      </c>
      <c r="H15" s="171" t="s">
        <v>115</v>
      </c>
    </row>
    <row r="16" spans="1:8" s="3" customFormat="1" ht="41.25" customHeight="1" x14ac:dyDescent="0.2">
      <c r="A16" s="260" t="s">
        <v>100</v>
      </c>
      <c r="B16" s="261"/>
      <c r="C16" s="261"/>
      <c r="D16" s="261"/>
      <c r="E16" s="261"/>
      <c r="F16" s="261"/>
      <c r="G16" s="261"/>
      <c r="H16" s="262"/>
    </row>
    <row r="17" spans="1:8" s="3" customFormat="1" ht="36.75" customHeight="1" x14ac:dyDescent="0.2">
      <c r="A17" s="42" t="s">
        <v>3</v>
      </c>
      <c r="B17" s="30" t="s">
        <v>84</v>
      </c>
      <c r="C17" s="86" t="s">
        <v>85</v>
      </c>
      <c r="D17" s="85">
        <v>14.8</v>
      </c>
      <c r="E17" s="85">
        <v>14.6</v>
      </c>
      <c r="F17" s="85">
        <v>14.6</v>
      </c>
      <c r="G17" s="85">
        <f>SUM(F17/E17)*100</f>
        <v>100</v>
      </c>
      <c r="H17" s="120" t="s">
        <v>115</v>
      </c>
    </row>
    <row r="18" spans="1:8" s="3" customFormat="1" ht="86.25" customHeight="1" x14ac:dyDescent="0.2">
      <c r="A18" s="42" t="s">
        <v>4</v>
      </c>
      <c r="B18" s="30" t="s">
        <v>97</v>
      </c>
      <c r="C18" s="86" t="s">
        <v>136</v>
      </c>
      <c r="D18" s="85">
        <v>95</v>
      </c>
      <c r="E18" s="85">
        <v>98</v>
      </c>
      <c r="F18" s="85">
        <v>98</v>
      </c>
      <c r="G18" s="85">
        <f>SUM(F18/E18)*100</f>
        <v>100</v>
      </c>
      <c r="H18" s="120" t="s">
        <v>115</v>
      </c>
    </row>
    <row r="19" spans="1:8" s="3" customFormat="1" ht="0.75" hidden="1" customHeight="1" x14ac:dyDescent="0.25">
      <c r="A19" s="256" t="s">
        <v>25</v>
      </c>
      <c r="B19" s="256"/>
      <c r="C19" s="256"/>
      <c r="D19" s="256"/>
      <c r="E19" s="256"/>
      <c r="F19" s="256"/>
      <c r="G19" s="256"/>
      <c r="H19" s="256"/>
    </row>
    <row r="20" spans="1:8" s="3" customFormat="1" ht="14.25" hidden="1" customHeight="1" x14ac:dyDescent="0.25">
      <c r="A20" s="47"/>
      <c r="B20" s="30" t="s">
        <v>57</v>
      </c>
      <c r="C20" s="86"/>
      <c r="D20" s="8"/>
      <c r="E20" s="8"/>
      <c r="F20" s="8"/>
      <c r="G20" s="8"/>
      <c r="H20" s="8"/>
    </row>
    <row r="21" spans="1:8" s="3" customFormat="1" ht="15.75" hidden="1" x14ac:dyDescent="0.25">
      <c r="A21" s="47"/>
      <c r="B21" s="30" t="s">
        <v>58</v>
      </c>
      <c r="C21" s="86"/>
      <c r="D21" s="8"/>
      <c r="E21" s="8"/>
      <c r="F21" s="8"/>
      <c r="G21" s="8"/>
      <c r="H21" s="8"/>
    </row>
    <row r="22" spans="1:8" s="3" customFormat="1" ht="15.75" hidden="1" x14ac:dyDescent="0.25">
      <c r="A22" s="47" t="s">
        <v>7</v>
      </c>
      <c r="B22" s="48" t="s">
        <v>7</v>
      </c>
      <c r="C22" s="86"/>
      <c r="D22" s="8"/>
      <c r="E22" s="8"/>
      <c r="F22" s="8"/>
      <c r="G22" s="8"/>
      <c r="H22" s="8"/>
    </row>
    <row r="23" spans="1:8" s="3" customFormat="1" ht="15.75" hidden="1" x14ac:dyDescent="0.2">
      <c r="A23" s="255" t="s">
        <v>33</v>
      </c>
      <c r="B23" s="255"/>
      <c r="C23" s="255"/>
      <c r="D23" s="255"/>
      <c r="E23" s="255"/>
      <c r="F23" s="255"/>
      <c r="G23" s="255"/>
      <c r="H23" s="255"/>
    </row>
    <row r="24" spans="1:8" s="3" customFormat="1" ht="16.5" hidden="1" customHeight="1" x14ac:dyDescent="0.25">
      <c r="A24" s="44" t="s">
        <v>7</v>
      </c>
      <c r="B24" s="30" t="s">
        <v>56</v>
      </c>
      <c r="C24" s="86"/>
      <c r="D24" s="8"/>
      <c r="E24" s="8"/>
      <c r="F24" s="8"/>
      <c r="G24" s="8"/>
      <c r="H24" s="8"/>
    </row>
    <row r="25" spans="1:8" ht="18" hidden="1" customHeight="1" x14ac:dyDescent="0.25">
      <c r="A25" s="36" t="s">
        <v>20</v>
      </c>
      <c r="B25" s="30" t="s">
        <v>57</v>
      </c>
      <c r="C25" s="96"/>
      <c r="D25" s="23"/>
      <c r="E25" s="23"/>
      <c r="F25" s="23"/>
      <c r="G25" s="53"/>
      <c r="H25" s="23"/>
    </row>
    <row r="26" spans="1:8" ht="21" hidden="1" customHeight="1" x14ac:dyDescent="0.25">
      <c r="A26" s="42" t="s">
        <v>7</v>
      </c>
      <c r="B26" s="45" t="s">
        <v>7</v>
      </c>
      <c r="C26" s="86"/>
      <c r="D26" s="8"/>
      <c r="E26" s="8"/>
      <c r="F26" s="8"/>
      <c r="G26" s="8"/>
      <c r="H26" s="8"/>
    </row>
    <row r="27" spans="1:8" ht="23.25" hidden="1" customHeight="1" x14ac:dyDescent="0.2">
      <c r="A27" s="255" t="s">
        <v>22</v>
      </c>
      <c r="B27" s="255"/>
      <c r="C27" s="255"/>
      <c r="D27" s="255"/>
      <c r="E27" s="255"/>
      <c r="F27" s="255"/>
      <c r="G27" s="255"/>
      <c r="H27" s="255"/>
    </row>
    <row r="28" spans="1:8" ht="12" hidden="1" customHeight="1" x14ac:dyDescent="0.25">
      <c r="A28" s="30" t="s">
        <v>7</v>
      </c>
      <c r="B28" s="30" t="s">
        <v>57</v>
      </c>
      <c r="C28" s="87"/>
      <c r="D28" s="9"/>
      <c r="E28" s="9"/>
      <c r="F28" s="9"/>
      <c r="G28" s="9"/>
      <c r="H28" s="9"/>
    </row>
    <row r="29" spans="1:8" ht="15.75" hidden="1" x14ac:dyDescent="0.25">
      <c r="A29" s="30" t="s">
        <v>7</v>
      </c>
      <c r="B29" s="30" t="s">
        <v>59</v>
      </c>
      <c r="C29" s="87"/>
      <c r="D29" s="9"/>
      <c r="E29" s="9"/>
      <c r="F29" s="9"/>
      <c r="G29" s="9"/>
      <c r="H29" s="9"/>
    </row>
    <row r="30" spans="1:8" ht="15.75" hidden="1" x14ac:dyDescent="0.25">
      <c r="A30" s="42" t="s">
        <v>7</v>
      </c>
      <c r="B30" s="45" t="s">
        <v>7</v>
      </c>
      <c r="C30" s="87"/>
      <c r="D30" s="9"/>
      <c r="E30" s="9"/>
      <c r="F30" s="9"/>
      <c r="G30" s="9"/>
      <c r="H30" s="9"/>
    </row>
    <row r="31" spans="1:8" ht="1.5" hidden="1" customHeight="1" x14ac:dyDescent="0.25">
      <c r="A31" s="30"/>
      <c r="B31" s="30" t="s">
        <v>1</v>
      </c>
      <c r="C31" s="96"/>
      <c r="D31" s="23"/>
      <c r="E31" s="23"/>
      <c r="F31" s="23"/>
      <c r="G31" s="53"/>
      <c r="H31" s="23"/>
    </row>
    <row r="32" spans="1:8" ht="12.75" customHeight="1" x14ac:dyDescent="0.25">
      <c r="A32" s="38"/>
      <c r="B32" s="39"/>
      <c r="C32" s="97"/>
      <c r="D32" s="39"/>
      <c r="E32" s="39"/>
      <c r="F32" s="39"/>
      <c r="G32" s="39"/>
      <c r="H32" s="39"/>
    </row>
    <row r="33" spans="1:8" ht="18.75" customHeight="1" x14ac:dyDescent="0.25">
      <c r="A33" s="253" t="s">
        <v>49</v>
      </c>
      <c r="B33" s="253"/>
      <c r="C33" s="253"/>
      <c r="D33" s="253"/>
      <c r="E33" s="253"/>
      <c r="F33" s="253"/>
      <c r="G33" s="253"/>
      <c r="H33" s="253"/>
    </row>
    <row r="34" spans="1:8" ht="7.5" customHeight="1" x14ac:dyDescent="0.25">
      <c r="A34" s="68"/>
      <c r="B34" s="68"/>
      <c r="C34" s="98"/>
      <c r="D34" s="68"/>
      <c r="E34" s="68"/>
      <c r="F34" s="68"/>
      <c r="G34" s="68"/>
      <c r="H34" s="68"/>
    </row>
    <row r="35" spans="1:8" ht="33.75" customHeight="1" x14ac:dyDescent="0.25">
      <c r="A35" s="129"/>
      <c r="B35" s="129"/>
      <c r="C35" s="130"/>
      <c r="D35" s="129"/>
      <c r="E35" s="129"/>
      <c r="F35" s="129"/>
      <c r="G35" s="129"/>
      <c r="H35" s="129"/>
    </row>
    <row r="36" spans="1:8" ht="15" customHeight="1" x14ac:dyDescent="0.25">
      <c r="A36" s="55"/>
      <c r="B36" s="55"/>
      <c r="C36" s="99"/>
      <c r="D36" s="55"/>
      <c r="E36" s="55"/>
      <c r="F36" s="55"/>
      <c r="G36" s="55"/>
      <c r="H36" s="55"/>
    </row>
    <row r="37" spans="1:8" ht="35.25" customHeight="1" x14ac:dyDescent="0.25">
      <c r="A37" s="196"/>
      <c r="B37" s="252"/>
      <c r="C37" s="252"/>
      <c r="D37" s="55"/>
      <c r="E37" s="55"/>
      <c r="F37" s="55"/>
      <c r="G37" s="55"/>
      <c r="H37" s="55"/>
    </row>
    <row r="38" spans="1:8" ht="15" hidden="1" customHeight="1" x14ac:dyDescent="0.25">
      <c r="A38" s="252"/>
      <c r="B38" s="252"/>
      <c r="C38" s="252"/>
      <c r="D38" s="2"/>
      <c r="E38" s="2"/>
      <c r="F38" s="2"/>
      <c r="G38" s="2"/>
      <c r="H38" s="67"/>
    </row>
    <row r="39" spans="1:8" ht="24.75" customHeight="1" x14ac:dyDescent="0.3">
      <c r="B39" s="251" t="s">
        <v>116</v>
      </c>
      <c r="C39" s="251"/>
      <c r="D39" s="251"/>
      <c r="E39" s="251"/>
      <c r="F39" s="251"/>
      <c r="G39" s="251"/>
    </row>
    <row r="40" spans="1:8" ht="15" customHeight="1" x14ac:dyDescent="0.2"/>
  </sheetData>
  <mergeCells count="14">
    <mergeCell ref="A3:H3"/>
    <mergeCell ref="B39:G39"/>
    <mergeCell ref="A37:C38"/>
    <mergeCell ref="A7:A9"/>
    <mergeCell ref="B7:B9"/>
    <mergeCell ref="C7:C9"/>
    <mergeCell ref="A33:H33"/>
    <mergeCell ref="H7:H9"/>
    <mergeCell ref="A10:H10"/>
    <mergeCell ref="A23:H23"/>
    <mergeCell ref="A27:H27"/>
    <mergeCell ref="A19:H19"/>
    <mergeCell ref="A13:H13"/>
    <mergeCell ref="A16:H16"/>
  </mergeCells>
  <printOptions horizontalCentered="1"/>
  <pageMargins left="0.78740157480314965" right="0.78740157480314965" top="1.1417322834645669" bottom="0.35433070866141736" header="0" footer="0"/>
  <pageSetup paperSize="9" scale="84" firstPageNumber="11" fitToHeight="0" orientation="landscape" useFirstPageNumber="1" r:id="rId1"/>
  <headerFooter scaleWithDoc="0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</vt:lpstr>
      <vt:lpstr>табл2</vt:lpstr>
      <vt:lpstr>табл3</vt:lpstr>
      <vt:lpstr>табл1!Заголовки_для_печати</vt:lpstr>
      <vt:lpstr>табл2!Заголовки_для_печати</vt:lpstr>
      <vt:lpstr>табл3!Заголовки_для_печати</vt:lpstr>
      <vt:lpstr>табл1!Область_печати</vt:lpstr>
      <vt:lpstr>табл2!Область_печати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2019-02-12T08:32:31Z</cp:lastPrinted>
  <dcterms:created xsi:type="dcterms:W3CDTF">2005-05-11T09:34:44Z</dcterms:created>
  <dcterms:modified xsi:type="dcterms:W3CDTF">2019-02-12T08:34:23Z</dcterms:modified>
</cp:coreProperties>
</file>