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1935" windowWidth="9120" windowHeight="1410" tabRatio="794"/>
  </bookViews>
  <sheets>
    <sheet name="Приложение № 2" sheetId="98" r:id="rId1"/>
  </sheets>
  <definedNames>
    <definedName name="_xlnm._FilterDatabase" localSheetId="0" hidden="1">'Приложение № 2'!$A$5:$L$47</definedName>
    <definedName name="_xlnm.Print_Titles" localSheetId="0">'Приложение № 2'!$5:$6</definedName>
  </definedNames>
  <calcPr calcId="145621" fullPrecision="0"/>
</workbook>
</file>

<file path=xl/calcChain.xml><?xml version="1.0" encoding="utf-8"?>
<calcChain xmlns="http://schemas.openxmlformats.org/spreadsheetml/2006/main">
  <c r="E42" i="98" l="1"/>
  <c r="F42" i="98"/>
  <c r="G42" i="98"/>
  <c r="H42" i="98"/>
  <c r="I42" i="98"/>
  <c r="J42" i="98"/>
  <c r="K42" i="98"/>
  <c r="L42" i="98"/>
  <c r="M42" i="98"/>
  <c r="E10" i="98"/>
  <c r="G10" i="98"/>
  <c r="H10" i="98"/>
  <c r="I10" i="98"/>
  <c r="J10" i="98"/>
  <c r="K10" i="98"/>
  <c r="L10" i="98"/>
  <c r="M10" i="98"/>
  <c r="O10" i="98"/>
  <c r="N10" i="98"/>
  <c r="O42" i="98"/>
  <c r="N42" i="98"/>
  <c r="F12" i="98" l="1"/>
  <c r="G12" i="98"/>
  <c r="H12" i="98"/>
  <c r="I12" i="98"/>
  <c r="J12" i="98"/>
  <c r="K12" i="98"/>
  <c r="L12" i="98"/>
  <c r="M12" i="98"/>
  <c r="N12" i="98"/>
  <c r="O12" i="98"/>
  <c r="E12" i="98"/>
  <c r="O26" i="98"/>
  <c r="D31" i="98"/>
  <c r="D12" i="98" l="1"/>
  <c r="F11" i="98"/>
  <c r="G11" i="98"/>
  <c r="M11" i="98" l="1"/>
  <c r="N11" i="98"/>
  <c r="O11" i="98"/>
  <c r="E9" i="98" l="1"/>
  <c r="F33" i="98" l="1"/>
  <c r="G33" i="98"/>
  <c r="H33" i="98"/>
  <c r="I33" i="98"/>
  <c r="J33" i="98"/>
  <c r="K33" i="98"/>
  <c r="L33" i="98"/>
  <c r="M33" i="98"/>
  <c r="N33" i="98"/>
  <c r="O33" i="98"/>
  <c r="E33" i="98"/>
  <c r="G26" i="98"/>
  <c r="H26" i="98"/>
  <c r="I26" i="98"/>
  <c r="J26" i="98"/>
  <c r="K26" i="98"/>
  <c r="L26" i="98"/>
  <c r="M26" i="98"/>
  <c r="N26" i="98"/>
  <c r="E26" i="98"/>
  <c r="H11" i="98" l="1"/>
  <c r="I11" i="98"/>
  <c r="J11" i="98"/>
  <c r="K11" i="98"/>
  <c r="L11" i="98"/>
  <c r="J9" i="98" l="1"/>
  <c r="K9" i="98"/>
  <c r="L9" i="98"/>
  <c r="M9" i="98"/>
  <c r="N9" i="98"/>
  <c r="O9" i="98"/>
  <c r="O20" i="98" l="1"/>
  <c r="D32" i="98"/>
  <c r="E11" i="98" l="1"/>
  <c r="D30" i="98"/>
  <c r="D11" i="98" l="1"/>
  <c r="D50" i="98"/>
  <c r="D49" i="98"/>
  <c r="D48" i="98"/>
  <c r="D47" i="98"/>
  <c r="D44" i="98"/>
  <c r="D42" i="98" s="1"/>
  <c r="D41" i="98"/>
  <c r="D40" i="98"/>
  <c r="D39" i="98"/>
  <c r="D38" i="98"/>
  <c r="D37" i="98"/>
  <c r="D36" i="98"/>
  <c r="D35" i="98"/>
  <c r="D34" i="98"/>
  <c r="D28" i="98"/>
  <c r="D25" i="98"/>
  <c r="D24" i="98"/>
  <c r="D22" i="98"/>
  <c r="K20" i="98"/>
  <c r="L20" i="98"/>
  <c r="M20" i="98"/>
  <c r="J20" i="98"/>
  <c r="K45" i="98"/>
  <c r="L45" i="98"/>
  <c r="M45" i="98"/>
  <c r="N45" i="98"/>
  <c r="O45" i="98"/>
  <c r="K14" i="98"/>
  <c r="L14" i="98"/>
  <c r="M14" i="98"/>
  <c r="N14" i="98"/>
  <c r="O14" i="98"/>
  <c r="K15" i="98"/>
  <c r="L15" i="98"/>
  <c r="M15" i="98"/>
  <c r="N15" i="98"/>
  <c r="O15" i="98"/>
  <c r="K16" i="98"/>
  <c r="L16" i="98"/>
  <c r="M16" i="98"/>
  <c r="N16" i="98"/>
  <c r="O16" i="98"/>
  <c r="K17" i="98"/>
  <c r="L17" i="98"/>
  <c r="M17" i="98"/>
  <c r="N17" i="98"/>
  <c r="O17" i="98"/>
  <c r="K18" i="98"/>
  <c r="L18" i="98"/>
  <c r="M18" i="98"/>
  <c r="N18" i="98"/>
  <c r="O18" i="98"/>
  <c r="J18" i="98"/>
  <c r="J17" i="98"/>
  <c r="J16" i="98"/>
  <c r="J15" i="98"/>
  <c r="J14" i="98"/>
  <c r="K13" i="98"/>
  <c r="L13" i="98"/>
  <c r="M13" i="98"/>
  <c r="N13" i="98"/>
  <c r="O13" i="98"/>
  <c r="J13" i="98"/>
  <c r="I19" i="98"/>
  <c r="J19" i="98"/>
  <c r="K19" i="98"/>
  <c r="L19" i="98"/>
  <c r="M19" i="98"/>
  <c r="N19" i="98"/>
  <c r="O19" i="98"/>
  <c r="H19" i="98"/>
  <c r="J7" i="98" l="1"/>
  <c r="L7" i="98"/>
  <c r="O7" i="98"/>
  <c r="N7" i="98"/>
  <c r="K7" i="98"/>
  <c r="M7" i="98"/>
  <c r="D19" i="98"/>
  <c r="H20" i="98"/>
  <c r="F9" i="98" l="1"/>
  <c r="G9" i="98"/>
  <c r="H9" i="98"/>
  <c r="I9" i="98"/>
  <c r="E13" i="98"/>
  <c r="F13" i="98"/>
  <c r="G13" i="98"/>
  <c r="H13" i="98"/>
  <c r="I13" i="98"/>
  <c r="E14" i="98"/>
  <c r="F14" i="98"/>
  <c r="G14" i="98"/>
  <c r="H14" i="98"/>
  <c r="I14" i="98"/>
  <c r="E15" i="98"/>
  <c r="F15" i="98"/>
  <c r="G15" i="98"/>
  <c r="H15" i="98"/>
  <c r="I15" i="98"/>
  <c r="E16" i="98"/>
  <c r="F16" i="98"/>
  <c r="G16" i="98"/>
  <c r="H16" i="98"/>
  <c r="I16" i="98"/>
  <c r="E17" i="98"/>
  <c r="F17" i="98"/>
  <c r="G17" i="98"/>
  <c r="H17" i="98"/>
  <c r="I17" i="98"/>
  <c r="E18" i="98"/>
  <c r="F18" i="98"/>
  <c r="G18" i="98"/>
  <c r="H18" i="98"/>
  <c r="I18" i="98"/>
  <c r="E20" i="98"/>
  <c r="F20" i="98"/>
  <c r="G20" i="98"/>
  <c r="I20" i="98"/>
  <c r="F29" i="98"/>
  <c r="F10" i="98" s="1"/>
  <c r="E45" i="98"/>
  <c r="F45" i="98"/>
  <c r="G45" i="98"/>
  <c r="H45" i="98"/>
  <c r="I45" i="98"/>
  <c r="J45" i="98"/>
  <c r="I7" i="98" l="1"/>
  <c r="H7" i="98"/>
  <c r="G7" i="98"/>
  <c r="E7" i="98"/>
  <c r="F7" i="98"/>
  <c r="F26" i="98"/>
  <c r="D15" i="98"/>
  <c r="D45" i="98"/>
  <c r="D18" i="98"/>
  <c r="D14" i="98"/>
  <c r="D9" i="98"/>
  <c r="D17" i="98"/>
  <c r="D13" i="98"/>
  <c r="D33" i="98"/>
  <c r="D16" i="98"/>
  <c r="D7" i="98" l="1"/>
  <c r="D23" i="98"/>
  <c r="N20" i="98"/>
  <c r="D20" i="98" l="1"/>
  <c r="D29" i="98" l="1"/>
  <c r="D10" i="98" s="1"/>
  <c r="D26" i="98" l="1"/>
</calcChain>
</file>

<file path=xl/sharedStrings.xml><?xml version="1.0" encoding="utf-8"?>
<sst xmlns="http://schemas.openxmlformats.org/spreadsheetml/2006/main" count="76" uniqueCount="48">
  <si>
    <t>Статус</t>
  </si>
  <si>
    <t>Муниципальная программа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</si>
  <si>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</si>
  <si>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</si>
  <si>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</si>
  <si>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</si>
  <si>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</si>
  <si>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</si>
  <si>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</si>
  <si>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Всего</t>
  </si>
  <si>
    <t>Основное мероприятие 2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</si>
  <si>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</si>
  <si>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</si>
  <si>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Развитие образования</t>
  </si>
  <si>
    <t>всего</t>
  </si>
  <si>
    <t>Управление строительной политики администрации городского округа город Воронеж</t>
  </si>
  <si>
    <t>Управление имущественных и земельных отношений администрации городского округа город Воронеж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</si>
  <si>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</si>
  <si>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</si>
  <si>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</si>
  <si>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</si>
  <si>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</si>
  <si>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</si>
  <si>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Подпрограмма 1</t>
  </si>
  <si>
    <t xml:space="preserve">Развитие дошкольного образования </t>
  </si>
  <si>
    <t>Подпрограмма 2</t>
  </si>
  <si>
    <t>Подпрограмма 3</t>
  </si>
  <si>
    <t xml:space="preserve">Основное мероприятие 1 </t>
  </si>
  <si>
    <t>Создание условий для отдыха детей городского округа город Воронеж</t>
  </si>
  <si>
    <t>Расходы бюджета городского округа город Воронеж по годам реализации муниципальной программы, тыс. руб.</t>
  </si>
  <si>
    <t>Развитие общего и дополнительного образования</t>
  </si>
  <si>
    <t>Справочно</t>
  </si>
  <si>
    <t>Управление финансово-бюджетной политики администрации городского округа город Воронеж</t>
  </si>
  <si>
    <t>Управление образования и молодежной политики администрации городского округа город Воронеж</t>
  </si>
  <si>
    <t>2021 год</t>
  </si>
  <si>
    <t>2022 год</t>
  </si>
  <si>
    <t>2023 год</t>
  </si>
  <si>
    <t>2024 год</t>
  </si>
  <si>
    <t xml:space="preserve">                                            к муниципальной программе </t>
  </si>
  <si>
    <t>в том числе по ГРБС</t>
  </si>
  <si>
    <t>Социализация детей-сирот и детей, нуждающихся в особой  защите государства</t>
  </si>
  <si>
    <t>Иные межбюджетные трансферты в областной бюджет Воронежской области на софинансирование строительства объектов образования</t>
  </si>
  <si>
    <t>Расходы бюджета городского округа город Воронеж на реализацию муниципальной программы
городского округа город Воронеж «Развитие образования»  в разрезе главных распорядителей средств бюджета городского округа город Воронеж (I этап)</t>
  </si>
  <si>
    <t>Управление транспорта администрации городского округа город Воронеж</t>
  </si>
  <si>
    <t>Реализация мероприятий в сфере молодежной политики</t>
  </si>
  <si>
    <t xml:space="preserve">                                             «Приложение № 3 </t>
  </si>
  <si>
    <t>.»</t>
  </si>
  <si>
    <t>5. Приложение № 3 «Расходы бюджета городского округа город Воронеж на реализацию муниципальной программы городского округа город Воронеж «Развитие образования»  в разрезе главных распорядителей средств бюджета городского округа город Воронеж (I этап)» к муниципальной программе городского округа город Воронеж «Развитие образования»  изложить в следующей редакции: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</si>
</sst>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28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2"/>
      <color theme="1"/>
      <name val="Calibri"/>
      <family val="2"/>
      <charset val="204"/>
    </font>
    <font>
      <b/>
      <strike/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2" fillId="0" borderId="0"/>
    <xf numFmtId="0" fontId="13" fillId="0" borderId="0"/>
    <xf numFmtId="0" fontId="4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55">
    <xf numFmtId="0" fontId="0" fillId="0" borderId="0" xfId="0"/>
    <xf numFmtId="0" fontId="6" fillId="0" borderId="0" xfId="2" applyFont="1" applyFill="1"/>
    <xf numFmtId="4" fontId="6" fillId="0" borderId="0" xfId="2" applyNumberFormat="1" applyFont="1" applyFill="1"/>
    <xf numFmtId="0" fontId="7" fillId="0" borderId="0" xfId="2" applyFont="1" applyFill="1"/>
    <xf numFmtId="0" fontId="8" fillId="0" borderId="0" xfId="2" applyFont="1" applyFill="1"/>
    <xf numFmtId="0" fontId="2" fillId="0" borderId="1" xfId="0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wrapText="1"/>
    </xf>
    <xf numFmtId="4" fontId="8" fillId="0" borderId="0" xfId="2" applyNumberFormat="1" applyFont="1" applyFill="1"/>
    <xf numFmtId="0" fontId="8" fillId="0" borderId="0" xfId="2" applyFont="1" applyFill="1" applyBorder="1"/>
    <xf numFmtId="0" fontId="2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4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0" borderId="0" xfId="2" applyFont="1" applyFill="1"/>
    <xf numFmtId="0" fontId="14" fillId="0" borderId="1" xfId="2" applyFont="1" applyFill="1" applyBorder="1" applyAlignment="1">
      <alignment wrapText="1"/>
    </xf>
    <xf numFmtId="4" fontId="15" fillId="0" borderId="0" xfId="2" applyNumberFormat="1" applyFont="1" applyFill="1"/>
    <xf numFmtId="0" fontId="14" fillId="0" borderId="1" xfId="2" applyFont="1" applyFill="1" applyBorder="1" applyAlignment="1">
      <alignment vertical="top" wrapText="1"/>
    </xf>
    <xf numFmtId="4" fontId="15" fillId="0" borderId="1" xfId="2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4" fontId="16" fillId="0" borderId="0" xfId="2" applyNumberFormat="1" applyFont="1" applyFill="1"/>
    <xf numFmtId="0" fontId="16" fillId="0" borderId="0" xfId="2" applyFont="1" applyFill="1"/>
    <xf numFmtId="2" fontId="17" fillId="0" borderId="1" xfId="0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top" wrapText="1"/>
    </xf>
    <xf numFmtId="165" fontId="18" fillId="0" borderId="1" xfId="2" applyNumberFormat="1" applyFont="1" applyFill="1" applyBorder="1" applyAlignment="1">
      <alignment horizont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top"/>
    </xf>
    <xf numFmtId="0" fontId="19" fillId="0" borderId="0" xfId="2" applyFont="1" applyFill="1" applyAlignment="1">
      <alignment horizontal="left" wrapText="1"/>
    </xf>
    <xf numFmtId="0" fontId="11" fillId="0" borderId="0" xfId="0" applyFont="1" applyFill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180" wrapText="1"/>
    </xf>
    <xf numFmtId="0" fontId="11" fillId="0" borderId="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20" fillId="0" borderId="0" xfId="2" applyFont="1" applyFill="1" applyAlignment="1">
      <alignment horizontal="left" vertical="center" wrapText="1"/>
    </xf>
    <xf numFmtId="0" fontId="19" fillId="0" borderId="0" xfId="2" applyFont="1" applyFill="1" applyAlignment="1">
      <alignment horizontal="center" vertical="center"/>
    </xf>
    <xf numFmtId="4" fontId="2" fillId="0" borderId="5" xfId="2" applyNumberFormat="1" applyFont="1" applyFill="1" applyBorder="1" applyAlignment="1">
      <alignment horizontal="center" vertical="center" wrapText="1"/>
    </xf>
    <xf numFmtId="4" fontId="2" fillId="0" borderId="6" xfId="2" applyNumberFormat="1" applyFont="1" applyFill="1" applyBorder="1" applyAlignment="1">
      <alignment horizontal="center" vertical="center" wrapText="1"/>
    </xf>
    <xf numFmtId="4" fontId="2" fillId="0" borderId="7" xfId="2" applyNumberFormat="1" applyFont="1" applyFill="1" applyBorder="1" applyAlignment="1">
      <alignment horizontal="center" vertical="center" wrapText="1"/>
    </xf>
    <xf numFmtId="49" fontId="14" fillId="0" borderId="3" xfId="2" applyNumberFormat="1" applyFont="1" applyFill="1" applyBorder="1" applyAlignment="1">
      <alignment horizontal="center" vertical="center" textRotation="180" wrapText="1"/>
    </xf>
    <xf numFmtId="0" fontId="14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</cellXfs>
  <cellStyles count="7">
    <cellStyle name="Excel Built-in Normal" xfId="1"/>
    <cellStyle name="Обычный" xfId="0" builtinId="0"/>
    <cellStyle name="Обычный 2" xfId="2"/>
    <cellStyle name="Обычный 2 2" xfId="3"/>
    <cellStyle name="Обычный 4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52"/>
  <sheetViews>
    <sheetView tabSelected="1" zoomScale="80" zoomScaleNormal="80" zoomScaleSheetLayoutView="70" zoomScalePageLayoutView="66" workbookViewId="0">
      <selection sqref="A1:O1"/>
    </sheetView>
  </sheetViews>
  <sheetFormatPr defaultColWidth="22" defaultRowHeight="18.75" x14ac:dyDescent="0.3"/>
  <cols>
    <col min="1" max="1" width="17.5703125" style="1" customWidth="1"/>
    <col min="2" max="2" width="18.42578125" style="1" customWidth="1"/>
    <col min="3" max="3" width="31.85546875" style="1" customWidth="1"/>
    <col min="4" max="4" width="17" style="1" customWidth="1"/>
    <col min="5" max="5" width="17.7109375" style="2" customWidth="1"/>
    <col min="6" max="6" width="16.7109375" style="2" customWidth="1"/>
    <col min="7" max="7" width="16.140625" style="2" customWidth="1"/>
    <col min="8" max="8" width="17.140625" style="2" customWidth="1"/>
    <col min="9" max="9" width="15.7109375" style="2" customWidth="1"/>
    <col min="10" max="10" width="17.140625" style="2" customWidth="1"/>
    <col min="11" max="11" width="15" style="2" customWidth="1"/>
    <col min="12" max="12" width="16.7109375" style="2" customWidth="1"/>
    <col min="13" max="13" width="16.7109375" style="1" customWidth="1"/>
    <col min="14" max="14" width="17" style="1" customWidth="1"/>
    <col min="15" max="15" width="15.7109375" style="1" customWidth="1"/>
    <col min="16" max="16" width="16.140625" style="1" customWidth="1"/>
    <col min="17" max="17" width="15.28515625" style="1" customWidth="1"/>
    <col min="18" max="18" width="14.7109375" style="1" customWidth="1"/>
    <col min="19" max="19" width="14" style="1" customWidth="1"/>
    <col min="20" max="20" width="14.42578125" style="1" customWidth="1"/>
    <col min="21" max="21" width="14.5703125" style="1" customWidth="1"/>
    <col min="22" max="22" width="16.5703125" style="1" customWidth="1"/>
    <col min="23" max="23" width="15.85546875" style="1" customWidth="1"/>
    <col min="24" max="24" width="16.42578125" style="1" customWidth="1"/>
    <col min="25" max="25" width="14.7109375" style="1" customWidth="1"/>
    <col min="26" max="26" width="14" style="1" customWidth="1"/>
    <col min="27" max="27" width="12.140625" style="1" customWidth="1"/>
    <col min="28" max="28" width="7.28515625" style="1" customWidth="1"/>
    <col min="29" max="230" width="9.140625" style="1" customWidth="1"/>
    <col min="231" max="231" width="0" style="1" hidden="1" customWidth="1"/>
    <col min="232" max="232" width="21.7109375" style="1" customWidth="1"/>
    <col min="233" max="233" width="48.140625" style="1" customWidth="1"/>
    <col min="234" max="234" width="29.7109375" style="1" customWidth="1"/>
    <col min="235" max="235" width="11.42578125" style="1" customWidth="1"/>
    <col min="236" max="236" width="7.5703125" style="1" customWidth="1"/>
    <col min="237" max="237" width="11.7109375" style="1" customWidth="1"/>
    <col min="238" max="238" width="7.140625" style="1" customWidth="1"/>
    <col min="239" max="239" width="0" style="1" hidden="1" customWidth="1"/>
    <col min="240" max="241" width="19.140625" style="1" customWidth="1"/>
    <col min="242" max="242" width="20.42578125" style="1" customWidth="1"/>
    <col min="243" max="243" width="20.85546875" style="1" customWidth="1"/>
    <col min="244" max="16384" width="22" style="1"/>
  </cols>
  <sheetData>
    <row r="1" spans="1:30" ht="145.5" customHeight="1" x14ac:dyDescent="0.5">
      <c r="A1" s="36" t="s">
        <v>47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30" ht="36" customHeight="1" x14ac:dyDescent="0.3">
      <c r="F2" s="19"/>
      <c r="G2" s="19"/>
      <c r="H2" s="37" t="s">
        <v>45</v>
      </c>
      <c r="I2" s="37"/>
      <c r="J2" s="37"/>
      <c r="K2" s="37"/>
      <c r="L2" s="37"/>
      <c r="M2" s="37"/>
      <c r="N2" s="37"/>
      <c r="O2" s="37"/>
    </row>
    <row r="3" spans="1:30" ht="36.75" customHeight="1" x14ac:dyDescent="0.3">
      <c r="C3" s="2"/>
      <c r="F3" s="19"/>
      <c r="G3" s="19"/>
      <c r="H3" s="37" t="s">
        <v>38</v>
      </c>
      <c r="I3" s="37"/>
      <c r="J3" s="37"/>
      <c r="K3" s="37"/>
      <c r="L3" s="37"/>
      <c r="M3" s="37"/>
      <c r="N3" s="37"/>
      <c r="O3" s="37"/>
    </row>
    <row r="4" spans="1:30" s="3" customFormat="1" ht="108.75" customHeight="1" x14ac:dyDescent="0.3">
      <c r="A4" s="40" t="s">
        <v>42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30" s="4" customFormat="1" ht="49.5" customHeight="1" x14ac:dyDescent="0.25">
      <c r="A5" s="41" t="s">
        <v>0</v>
      </c>
      <c r="B5" s="42" t="s">
        <v>11</v>
      </c>
      <c r="C5" s="42" t="s">
        <v>12</v>
      </c>
      <c r="D5" s="49" t="s">
        <v>29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30" s="4" customFormat="1" ht="53.25" customHeight="1" x14ac:dyDescent="0.25">
      <c r="A6" s="41"/>
      <c r="B6" s="42"/>
      <c r="C6" s="42"/>
      <c r="D6" s="18" t="s">
        <v>9</v>
      </c>
      <c r="E6" s="5" t="s">
        <v>2</v>
      </c>
      <c r="F6" s="5" t="s">
        <v>3</v>
      </c>
      <c r="G6" s="5" t="s">
        <v>4</v>
      </c>
      <c r="H6" s="6" t="s">
        <v>5</v>
      </c>
      <c r="I6" s="5" t="s">
        <v>6</v>
      </c>
      <c r="J6" s="5" t="s">
        <v>7</v>
      </c>
      <c r="K6" s="6" t="s">
        <v>8</v>
      </c>
      <c r="L6" s="6" t="s">
        <v>34</v>
      </c>
      <c r="M6" s="6" t="s">
        <v>35</v>
      </c>
      <c r="N6" s="6" t="s">
        <v>36</v>
      </c>
      <c r="O6" s="6" t="s">
        <v>37</v>
      </c>
      <c r="P6" s="8"/>
      <c r="Q6" s="8"/>
      <c r="R6" s="8"/>
      <c r="S6" s="8"/>
    </row>
    <row r="7" spans="1:30" s="4" customFormat="1" ht="15.75" customHeight="1" x14ac:dyDescent="0.25">
      <c r="A7" s="43" t="s">
        <v>1</v>
      </c>
      <c r="B7" s="43" t="s">
        <v>13</v>
      </c>
      <c r="C7" s="7" t="s">
        <v>14</v>
      </c>
      <c r="D7" s="12">
        <f>E7+F7+G7+H7+I7+J7+K7+L7+M7+N7+O7</f>
        <v>48739579.799999997</v>
      </c>
      <c r="E7" s="12">
        <f>E9+E10+E11+E13+E14+E15+E16+E17+E18+E19+E12</f>
        <v>3247029.4</v>
      </c>
      <c r="F7" s="12">
        <f t="shared" ref="F7:O7" si="0">F9+F10+F11+F13+F14+F15+F16+F17+F18+F19+F12</f>
        <v>3192839.5</v>
      </c>
      <c r="G7" s="12">
        <f t="shared" si="0"/>
        <v>3253287.96</v>
      </c>
      <c r="H7" s="12">
        <f t="shared" si="0"/>
        <v>3385404.58</v>
      </c>
      <c r="I7" s="12">
        <f t="shared" si="0"/>
        <v>3807758.2</v>
      </c>
      <c r="J7" s="12">
        <f t="shared" si="0"/>
        <v>4374230.8099999996</v>
      </c>
      <c r="K7" s="12">
        <f t="shared" si="0"/>
        <v>3955525.78</v>
      </c>
      <c r="L7" s="12">
        <f t="shared" si="0"/>
        <v>4345917.3499999996</v>
      </c>
      <c r="M7" s="12">
        <f t="shared" si="0"/>
        <v>5502907.5099999998</v>
      </c>
      <c r="N7" s="12">
        <f t="shared" si="0"/>
        <v>6687788.8499999996</v>
      </c>
      <c r="O7" s="12">
        <f t="shared" si="0"/>
        <v>6986889.8600000003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s="4" customFormat="1" ht="23.25" customHeight="1" x14ac:dyDescent="0.25">
      <c r="A8" s="44"/>
      <c r="B8" s="44"/>
      <c r="C8" s="7" t="s">
        <v>39</v>
      </c>
      <c r="D8" s="12"/>
      <c r="E8" s="12"/>
      <c r="F8" s="12"/>
      <c r="G8" s="12"/>
      <c r="H8" s="12"/>
      <c r="I8" s="12"/>
      <c r="J8" s="12"/>
      <c r="K8" s="12"/>
      <c r="L8" s="13"/>
      <c r="M8" s="14"/>
      <c r="N8" s="14"/>
      <c r="O8" s="14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30" s="4" customFormat="1" ht="67.5" customHeight="1" x14ac:dyDescent="0.25">
      <c r="A9" s="44"/>
      <c r="B9" s="44"/>
      <c r="C9" s="7" t="s">
        <v>33</v>
      </c>
      <c r="D9" s="12">
        <f t="shared" ref="D9:D20" si="1">E9+F9+G9+H9+I9+J9+K9+L9+M9+N9+O9</f>
        <v>42688428.740000002</v>
      </c>
      <c r="E9" s="12">
        <f t="shared" ref="E9:O9" si="2">E28+E22+E47+E41+E44</f>
        <v>2625480</v>
      </c>
      <c r="F9" s="12">
        <f t="shared" si="2"/>
        <v>2720327.9</v>
      </c>
      <c r="G9" s="12">
        <f t="shared" si="2"/>
        <v>3078884.2</v>
      </c>
      <c r="H9" s="12">
        <f t="shared" si="2"/>
        <v>3125629.4</v>
      </c>
      <c r="I9" s="12">
        <f t="shared" si="2"/>
        <v>3444113</v>
      </c>
      <c r="J9" s="12">
        <f t="shared" si="2"/>
        <v>3604505.5</v>
      </c>
      <c r="K9" s="12">
        <f t="shared" si="2"/>
        <v>3653841.48</v>
      </c>
      <c r="L9" s="12">
        <f t="shared" si="2"/>
        <v>4204576.75</v>
      </c>
      <c r="M9" s="12">
        <f t="shared" si="2"/>
        <v>4907832.1100000003</v>
      </c>
      <c r="N9" s="12">
        <f t="shared" si="2"/>
        <v>5191530</v>
      </c>
      <c r="O9" s="12">
        <f t="shared" si="2"/>
        <v>6131708.4000000004</v>
      </c>
    </row>
    <row r="10" spans="1:30" s="4" customFormat="1" ht="63" x14ac:dyDescent="0.25">
      <c r="A10" s="44"/>
      <c r="B10" s="44"/>
      <c r="C10" s="7" t="s">
        <v>15</v>
      </c>
      <c r="D10" s="12">
        <f t="shared" ref="D10:M10" si="3">D29+D23</f>
        <v>5164463.96</v>
      </c>
      <c r="E10" s="12">
        <f t="shared" si="3"/>
        <v>243685</v>
      </c>
      <c r="F10" s="12">
        <f t="shared" si="3"/>
        <v>431372.1</v>
      </c>
      <c r="G10" s="12">
        <f t="shared" si="3"/>
        <v>173500.76</v>
      </c>
      <c r="H10" s="12">
        <f t="shared" si="3"/>
        <v>160721.48000000001</v>
      </c>
      <c r="I10" s="12">
        <f t="shared" si="3"/>
        <v>303690.8</v>
      </c>
      <c r="J10" s="12">
        <f t="shared" si="3"/>
        <v>689224.91</v>
      </c>
      <c r="K10" s="12">
        <f t="shared" si="3"/>
        <v>194480.6</v>
      </c>
      <c r="L10" s="12">
        <f t="shared" si="3"/>
        <v>119260.5</v>
      </c>
      <c r="M10" s="12">
        <f t="shared" si="3"/>
        <v>594507.19999999995</v>
      </c>
      <c r="N10" s="12">
        <f>N29+N23</f>
        <v>1463830.15</v>
      </c>
      <c r="O10" s="12">
        <f>O29+O23</f>
        <v>790190.46</v>
      </c>
      <c r="P10" s="8"/>
      <c r="Q10" s="8"/>
      <c r="R10" s="8"/>
      <c r="S10" s="8"/>
      <c r="T10" s="8"/>
      <c r="U10" s="8"/>
      <c r="V10" s="8"/>
      <c r="W10" s="8"/>
    </row>
    <row r="11" spans="1:30" s="4" customFormat="1" ht="63" x14ac:dyDescent="0.25">
      <c r="A11" s="44"/>
      <c r="B11" s="44"/>
      <c r="C11" s="7" t="s">
        <v>16</v>
      </c>
      <c r="D11" s="12">
        <f>E11+F11+G11+H11+I11+J11+K11+L11+M11+N11+O11</f>
        <v>780401.1</v>
      </c>
      <c r="E11" s="12">
        <f>E24+E30</f>
        <v>376827.4</v>
      </c>
      <c r="F11" s="12">
        <f t="shared" ref="F11:G11" si="4">F24+F30</f>
        <v>40217.5</v>
      </c>
      <c r="G11" s="12">
        <f t="shared" si="4"/>
        <v>0</v>
      </c>
      <c r="H11" s="12">
        <f t="shared" ref="H11:O11" si="5">H24+H30</f>
        <v>29127</v>
      </c>
      <c r="I11" s="12">
        <f t="shared" si="5"/>
        <v>59421.4</v>
      </c>
      <c r="J11" s="12">
        <f t="shared" si="5"/>
        <v>79955</v>
      </c>
      <c r="K11" s="12">
        <f t="shared" si="5"/>
        <v>106720.5</v>
      </c>
      <c r="L11" s="12">
        <f t="shared" si="5"/>
        <v>21586.6</v>
      </c>
      <c r="M11" s="12">
        <f t="shared" si="5"/>
        <v>0</v>
      </c>
      <c r="N11" s="12">
        <f t="shared" si="5"/>
        <v>31733.7</v>
      </c>
      <c r="O11" s="12">
        <f t="shared" si="5"/>
        <v>34812</v>
      </c>
      <c r="P11" s="8"/>
      <c r="Q11" s="8"/>
      <c r="R11" s="8"/>
      <c r="S11" s="8"/>
      <c r="T11" s="8"/>
      <c r="U11" s="8"/>
      <c r="V11" s="8"/>
      <c r="W11" s="8"/>
    </row>
    <row r="12" spans="1:30" s="4" customFormat="1" ht="47.25" x14ac:dyDescent="0.25">
      <c r="A12" s="44"/>
      <c r="B12" s="44"/>
      <c r="C12" s="7" t="s">
        <v>43</v>
      </c>
      <c r="D12" s="12">
        <f>E12+F12+G12+H12+I12+J12+K12+L12+M12+N12+O12</f>
        <v>29608</v>
      </c>
      <c r="E12" s="12">
        <f>E31</f>
        <v>0</v>
      </c>
      <c r="F12" s="12">
        <f t="shared" ref="F12:O12" si="6">F31</f>
        <v>0</v>
      </c>
      <c r="G12" s="12">
        <f t="shared" si="6"/>
        <v>0</v>
      </c>
      <c r="H12" s="12">
        <f t="shared" si="6"/>
        <v>0</v>
      </c>
      <c r="I12" s="12">
        <f t="shared" si="6"/>
        <v>0</v>
      </c>
      <c r="J12" s="12">
        <f t="shared" si="6"/>
        <v>0</v>
      </c>
      <c r="K12" s="12">
        <f t="shared" si="6"/>
        <v>0</v>
      </c>
      <c r="L12" s="12">
        <f t="shared" si="6"/>
        <v>0</v>
      </c>
      <c r="M12" s="12">
        <f t="shared" si="6"/>
        <v>0</v>
      </c>
      <c r="N12" s="12">
        <f t="shared" si="6"/>
        <v>0</v>
      </c>
      <c r="O12" s="12">
        <f t="shared" si="6"/>
        <v>29608</v>
      </c>
      <c r="P12" s="8"/>
      <c r="Q12" s="8"/>
      <c r="R12" s="8"/>
      <c r="S12" s="8"/>
      <c r="T12" s="8"/>
      <c r="U12" s="8"/>
      <c r="V12" s="8"/>
      <c r="W12" s="8"/>
    </row>
    <row r="13" spans="1:30" s="4" customFormat="1" ht="31.5" x14ac:dyDescent="0.25">
      <c r="A13" s="44"/>
      <c r="B13" s="44"/>
      <c r="C13" s="11" t="s">
        <v>17</v>
      </c>
      <c r="D13" s="12">
        <f t="shared" si="1"/>
        <v>1231.3</v>
      </c>
      <c r="E13" s="12">
        <f t="shared" ref="E13:I18" si="7">E35</f>
        <v>178</v>
      </c>
      <c r="F13" s="12">
        <f t="shared" si="7"/>
        <v>148</v>
      </c>
      <c r="G13" s="12">
        <f t="shared" si="7"/>
        <v>161</v>
      </c>
      <c r="H13" s="12">
        <f t="shared" si="7"/>
        <v>100</v>
      </c>
      <c r="I13" s="12">
        <f t="shared" si="7"/>
        <v>98</v>
      </c>
      <c r="J13" s="12">
        <f t="shared" ref="J13:J18" si="8">J35</f>
        <v>92.3</v>
      </c>
      <c r="K13" s="12">
        <f t="shared" ref="K13:O13" si="9">K35</f>
        <v>70</v>
      </c>
      <c r="L13" s="12">
        <f t="shared" si="9"/>
        <v>90</v>
      </c>
      <c r="M13" s="12">
        <f t="shared" si="9"/>
        <v>98</v>
      </c>
      <c r="N13" s="12">
        <f t="shared" si="9"/>
        <v>98</v>
      </c>
      <c r="O13" s="12">
        <f t="shared" si="9"/>
        <v>98</v>
      </c>
      <c r="P13" s="8"/>
      <c r="Q13" s="8"/>
      <c r="R13" s="8"/>
      <c r="S13" s="8"/>
      <c r="T13" s="8"/>
      <c r="U13" s="8"/>
      <c r="V13" s="8"/>
      <c r="W13" s="8"/>
    </row>
    <row r="14" spans="1:30" s="4" customFormat="1" ht="31.5" x14ac:dyDescent="0.25">
      <c r="A14" s="44"/>
      <c r="B14" s="44"/>
      <c r="C14" s="11" t="s">
        <v>18</v>
      </c>
      <c r="D14" s="12">
        <f t="shared" si="1"/>
        <v>1238</v>
      </c>
      <c r="E14" s="12">
        <f t="shared" si="7"/>
        <v>184</v>
      </c>
      <c r="F14" s="12">
        <f t="shared" si="7"/>
        <v>174</v>
      </c>
      <c r="G14" s="12">
        <f t="shared" si="7"/>
        <v>144</v>
      </c>
      <c r="H14" s="12">
        <f t="shared" si="7"/>
        <v>77</v>
      </c>
      <c r="I14" s="12">
        <f t="shared" si="7"/>
        <v>71</v>
      </c>
      <c r="J14" s="12">
        <f t="shared" si="8"/>
        <v>98</v>
      </c>
      <c r="K14" s="12">
        <f t="shared" ref="K14:O14" si="10">K36</f>
        <v>98</v>
      </c>
      <c r="L14" s="12">
        <f t="shared" si="10"/>
        <v>98</v>
      </c>
      <c r="M14" s="12">
        <f t="shared" si="10"/>
        <v>98</v>
      </c>
      <c r="N14" s="12">
        <f t="shared" si="10"/>
        <v>98</v>
      </c>
      <c r="O14" s="12">
        <f t="shared" si="10"/>
        <v>98</v>
      </c>
    </row>
    <row r="15" spans="1:30" s="4" customFormat="1" ht="31.5" x14ac:dyDescent="0.25">
      <c r="A15" s="44"/>
      <c r="B15" s="44"/>
      <c r="C15" s="11" t="s">
        <v>19</v>
      </c>
      <c r="D15" s="12">
        <f t="shared" si="1"/>
        <v>1169</v>
      </c>
      <c r="E15" s="12">
        <f t="shared" si="7"/>
        <v>171</v>
      </c>
      <c r="F15" s="12">
        <f t="shared" si="7"/>
        <v>154</v>
      </c>
      <c r="G15" s="12">
        <f t="shared" si="7"/>
        <v>154</v>
      </c>
      <c r="H15" s="12">
        <f t="shared" si="7"/>
        <v>88</v>
      </c>
      <c r="I15" s="12">
        <f t="shared" si="7"/>
        <v>86</v>
      </c>
      <c r="J15" s="12">
        <f t="shared" si="8"/>
        <v>86</v>
      </c>
      <c r="K15" s="12">
        <f t="shared" ref="K15:O15" si="11">K37</f>
        <v>86</v>
      </c>
      <c r="L15" s="12">
        <f t="shared" si="11"/>
        <v>86</v>
      </c>
      <c r="M15" s="12">
        <f t="shared" si="11"/>
        <v>86</v>
      </c>
      <c r="N15" s="12">
        <f t="shared" si="11"/>
        <v>86</v>
      </c>
      <c r="O15" s="12">
        <f t="shared" si="11"/>
        <v>86</v>
      </c>
    </row>
    <row r="16" spans="1:30" s="4" customFormat="1" ht="27.75" customHeight="1" x14ac:dyDescent="0.25">
      <c r="A16" s="44"/>
      <c r="B16" s="44"/>
      <c r="C16" s="11" t="s">
        <v>20</v>
      </c>
      <c r="D16" s="12">
        <f t="shared" si="1"/>
        <v>1207</v>
      </c>
      <c r="E16" s="12">
        <f t="shared" si="7"/>
        <v>172</v>
      </c>
      <c r="F16" s="12">
        <f t="shared" si="7"/>
        <v>166</v>
      </c>
      <c r="G16" s="12">
        <f t="shared" si="7"/>
        <v>164</v>
      </c>
      <c r="H16" s="12">
        <f t="shared" si="7"/>
        <v>78</v>
      </c>
      <c r="I16" s="12">
        <f t="shared" si="7"/>
        <v>82</v>
      </c>
      <c r="J16" s="12">
        <f t="shared" si="8"/>
        <v>85</v>
      </c>
      <c r="K16" s="12">
        <f t="shared" ref="K16:O16" si="12">K38</f>
        <v>88</v>
      </c>
      <c r="L16" s="12">
        <f t="shared" si="12"/>
        <v>93</v>
      </c>
      <c r="M16" s="12">
        <f t="shared" si="12"/>
        <v>93</v>
      </c>
      <c r="N16" s="12">
        <f t="shared" si="12"/>
        <v>93</v>
      </c>
      <c r="O16" s="12">
        <f t="shared" si="12"/>
        <v>93</v>
      </c>
    </row>
    <row r="17" spans="1:26" s="4" customFormat="1" ht="27.75" customHeight="1" x14ac:dyDescent="0.25">
      <c r="A17" s="44"/>
      <c r="B17" s="44"/>
      <c r="C17" s="11" t="s">
        <v>21</v>
      </c>
      <c r="D17" s="12">
        <f t="shared" si="1"/>
        <v>1360</v>
      </c>
      <c r="E17" s="12">
        <f t="shared" si="7"/>
        <v>203</v>
      </c>
      <c r="F17" s="12">
        <f t="shared" si="7"/>
        <v>173</v>
      </c>
      <c r="G17" s="12">
        <f t="shared" si="7"/>
        <v>173</v>
      </c>
      <c r="H17" s="12">
        <f t="shared" si="7"/>
        <v>105</v>
      </c>
      <c r="I17" s="12">
        <f t="shared" si="7"/>
        <v>102</v>
      </c>
      <c r="J17" s="12">
        <f t="shared" si="8"/>
        <v>90.1</v>
      </c>
      <c r="K17" s="12">
        <f t="shared" ref="K17:O17" si="13">K39</f>
        <v>47.2</v>
      </c>
      <c r="L17" s="12">
        <f t="shared" si="13"/>
        <v>39.5</v>
      </c>
      <c r="M17" s="12">
        <f t="shared" si="13"/>
        <v>99.2</v>
      </c>
      <c r="N17" s="12">
        <f t="shared" si="13"/>
        <v>226</v>
      </c>
      <c r="O17" s="12">
        <f t="shared" si="13"/>
        <v>102</v>
      </c>
    </row>
    <row r="18" spans="1:26" s="9" customFormat="1" ht="26.25" customHeight="1" x14ac:dyDescent="0.25">
      <c r="A18" s="44"/>
      <c r="B18" s="44"/>
      <c r="C18" s="11" t="s">
        <v>22</v>
      </c>
      <c r="D18" s="12">
        <f t="shared" si="1"/>
        <v>1090</v>
      </c>
      <c r="E18" s="12">
        <f t="shared" si="7"/>
        <v>129</v>
      </c>
      <c r="F18" s="12">
        <f t="shared" si="7"/>
        <v>107</v>
      </c>
      <c r="G18" s="12">
        <f t="shared" si="7"/>
        <v>107</v>
      </c>
      <c r="H18" s="12">
        <f t="shared" si="7"/>
        <v>96</v>
      </c>
      <c r="I18" s="12">
        <f t="shared" si="7"/>
        <v>94</v>
      </c>
      <c r="J18" s="12">
        <f t="shared" si="8"/>
        <v>94</v>
      </c>
      <c r="K18" s="12">
        <f t="shared" ref="K18:O18" si="14">K40</f>
        <v>94</v>
      </c>
      <c r="L18" s="12">
        <f t="shared" si="14"/>
        <v>87</v>
      </c>
      <c r="M18" s="12">
        <f t="shared" si="14"/>
        <v>94</v>
      </c>
      <c r="N18" s="12">
        <f t="shared" si="14"/>
        <v>94</v>
      </c>
      <c r="O18" s="12">
        <f t="shared" si="14"/>
        <v>94</v>
      </c>
    </row>
    <row r="19" spans="1:26" s="9" customFormat="1" ht="63" x14ac:dyDescent="0.25">
      <c r="A19" s="44"/>
      <c r="B19" s="44"/>
      <c r="C19" s="11" t="s">
        <v>32</v>
      </c>
      <c r="D19" s="12">
        <f t="shared" si="1"/>
        <v>69382.7</v>
      </c>
      <c r="E19" s="12">
        <v>0</v>
      </c>
      <c r="F19" s="12">
        <v>0</v>
      </c>
      <c r="G19" s="12">
        <v>0</v>
      </c>
      <c r="H19" s="12">
        <f>H25+H32</f>
        <v>69382.7</v>
      </c>
      <c r="I19" s="12">
        <f t="shared" ref="I19:O19" si="15">I25+I32</f>
        <v>0</v>
      </c>
      <c r="J19" s="12">
        <f t="shared" si="15"/>
        <v>0</v>
      </c>
      <c r="K19" s="12">
        <f t="shared" si="15"/>
        <v>0</v>
      </c>
      <c r="L19" s="12">
        <f t="shared" si="15"/>
        <v>0</v>
      </c>
      <c r="M19" s="12">
        <f t="shared" si="15"/>
        <v>0</v>
      </c>
      <c r="N19" s="12">
        <f t="shared" si="15"/>
        <v>0</v>
      </c>
      <c r="O19" s="12">
        <f t="shared" si="15"/>
        <v>0</v>
      </c>
    </row>
    <row r="20" spans="1:26" s="4" customFormat="1" ht="15.75" x14ac:dyDescent="0.25">
      <c r="A20" s="43" t="s">
        <v>23</v>
      </c>
      <c r="B20" s="43" t="s">
        <v>24</v>
      </c>
      <c r="C20" s="10" t="s">
        <v>14</v>
      </c>
      <c r="D20" s="12">
        <f t="shared" si="1"/>
        <v>20676103.859999999</v>
      </c>
      <c r="E20" s="15">
        <f>SUM(E22:E24)</f>
        <v>1558594.4</v>
      </c>
      <c r="F20" s="15">
        <f t="shared" ref="F20:I20" si="16">SUM(F22:F24)</f>
        <v>1189469.6000000001</v>
      </c>
      <c r="G20" s="15">
        <f t="shared" si="16"/>
        <v>1331822.1599999999</v>
      </c>
      <c r="H20" s="15">
        <f>SUM(H22:H25)</f>
        <v>1408506.3</v>
      </c>
      <c r="I20" s="16">
        <f t="shared" si="16"/>
        <v>1573294.9</v>
      </c>
      <c r="J20" s="15">
        <f>SUM(J22:J25)</f>
        <v>1838252.8</v>
      </c>
      <c r="K20" s="15">
        <f t="shared" ref="K20:O20" si="17">SUM(K22:K25)</f>
        <v>1821202.29</v>
      </c>
      <c r="L20" s="15">
        <f t="shared" si="17"/>
        <v>2039222.47</v>
      </c>
      <c r="M20" s="15">
        <f t="shared" si="17"/>
        <v>2390748.7999999998</v>
      </c>
      <c r="N20" s="15">
        <f t="shared" si="17"/>
        <v>2521798.34</v>
      </c>
      <c r="O20" s="15">
        <f t="shared" si="17"/>
        <v>3003191.8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s="4" customFormat="1" ht="15.75" x14ac:dyDescent="0.25">
      <c r="A21" s="44"/>
      <c r="B21" s="44"/>
      <c r="C21" s="10" t="s">
        <v>39</v>
      </c>
      <c r="D21" s="12"/>
      <c r="E21" s="12"/>
      <c r="F21" s="12"/>
      <c r="G21" s="12"/>
      <c r="H21" s="12"/>
      <c r="I21" s="12"/>
      <c r="J21" s="12"/>
      <c r="K21" s="12"/>
      <c r="L21" s="13"/>
      <c r="M21" s="14"/>
      <c r="N21" s="14"/>
      <c r="O21" s="14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s="4" customFormat="1" ht="63" x14ac:dyDescent="0.25">
      <c r="A22" s="44"/>
      <c r="B22" s="44"/>
      <c r="C22" s="7" t="s">
        <v>33</v>
      </c>
      <c r="D22" s="12">
        <f t="shared" ref="D22:D25" si="18">E22+F22+G22+H22+I22+J22+K22+L22+M22+N22+O22</f>
        <v>19286321.890000001</v>
      </c>
      <c r="E22" s="15">
        <v>1065305</v>
      </c>
      <c r="F22" s="15">
        <v>1138574.1000000001</v>
      </c>
      <c r="G22" s="15">
        <v>1286221.2</v>
      </c>
      <c r="H22" s="15">
        <v>1325823.3</v>
      </c>
      <c r="I22" s="16">
        <v>1479748.4</v>
      </c>
      <c r="J22" s="15">
        <v>1583441.89</v>
      </c>
      <c r="K22" s="15">
        <v>1631960.39</v>
      </c>
      <c r="L22" s="15">
        <v>1981092.27</v>
      </c>
      <c r="M22" s="15">
        <v>2362657.4</v>
      </c>
      <c r="N22" s="15">
        <v>2490064.64</v>
      </c>
      <c r="O22" s="15">
        <v>2941433.3</v>
      </c>
    </row>
    <row r="23" spans="1:26" s="4" customFormat="1" ht="63" x14ac:dyDescent="0.25">
      <c r="A23" s="44"/>
      <c r="B23" s="44"/>
      <c r="C23" s="10" t="s">
        <v>15</v>
      </c>
      <c r="D23" s="12">
        <f t="shared" si="18"/>
        <v>686458.57</v>
      </c>
      <c r="E23" s="15">
        <v>116462</v>
      </c>
      <c r="F23" s="15">
        <v>10678</v>
      </c>
      <c r="G23" s="15">
        <v>45600.959999999999</v>
      </c>
      <c r="H23" s="15">
        <v>28365.200000000001</v>
      </c>
      <c r="I23" s="15">
        <v>34125.1</v>
      </c>
      <c r="J23" s="15">
        <v>174855.91</v>
      </c>
      <c r="K23" s="15">
        <v>184789.9</v>
      </c>
      <c r="L23" s="15">
        <v>36543.599999999999</v>
      </c>
      <c r="M23" s="15">
        <v>28091.4</v>
      </c>
      <c r="N23" s="15">
        <v>0</v>
      </c>
      <c r="O23" s="15">
        <v>26946.5</v>
      </c>
      <c r="P23" s="8"/>
    </row>
    <row r="24" spans="1:26" s="4" customFormat="1" ht="63" x14ac:dyDescent="0.25">
      <c r="A24" s="44"/>
      <c r="B24" s="44"/>
      <c r="C24" s="10" t="s">
        <v>16</v>
      </c>
      <c r="D24" s="12">
        <f t="shared" si="18"/>
        <v>678132.6</v>
      </c>
      <c r="E24" s="15">
        <v>376827.4</v>
      </c>
      <c r="F24" s="15">
        <v>40217.5</v>
      </c>
      <c r="G24" s="15">
        <v>0</v>
      </c>
      <c r="H24" s="12">
        <v>29127</v>
      </c>
      <c r="I24" s="12">
        <v>59421.4</v>
      </c>
      <c r="J24" s="12">
        <v>79955</v>
      </c>
      <c r="K24" s="12">
        <v>4452</v>
      </c>
      <c r="L24" s="12">
        <v>21586.6</v>
      </c>
      <c r="M24" s="12">
        <v>0</v>
      </c>
      <c r="N24" s="12">
        <v>31733.7</v>
      </c>
      <c r="O24" s="12">
        <v>34812</v>
      </c>
    </row>
    <row r="25" spans="1:26" s="22" customFormat="1" ht="63" x14ac:dyDescent="0.25">
      <c r="A25" s="54"/>
      <c r="B25" s="54"/>
      <c r="C25" s="20" t="s">
        <v>32</v>
      </c>
      <c r="D25" s="17">
        <f t="shared" si="18"/>
        <v>25190.799999999999</v>
      </c>
      <c r="E25" s="21">
        <v>0</v>
      </c>
      <c r="F25" s="21">
        <v>0</v>
      </c>
      <c r="G25" s="21">
        <v>0</v>
      </c>
      <c r="H25" s="21">
        <v>25190.799999999999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</row>
    <row r="26" spans="1:26" s="22" customFormat="1" ht="15.75" customHeight="1" x14ac:dyDescent="0.25">
      <c r="A26" s="45" t="s">
        <v>25</v>
      </c>
      <c r="B26" s="45" t="s">
        <v>30</v>
      </c>
      <c r="C26" s="23" t="s">
        <v>14</v>
      </c>
      <c r="D26" s="17">
        <f>E26+F26+G26+H26+I26+J26+K26+L26+M26+N26+O26</f>
        <v>27483846.460000001</v>
      </c>
      <c r="E26" s="21">
        <f>E28+E29+E30+E32</f>
        <v>1640650</v>
      </c>
      <c r="F26" s="21">
        <f t="shared" ref="F26:N26" si="19">F28+F29+F30+F32</f>
        <v>1969843.9</v>
      </c>
      <c r="G26" s="21">
        <f t="shared" si="19"/>
        <v>1887462.8</v>
      </c>
      <c r="H26" s="21">
        <f t="shared" si="19"/>
        <v>1942520.28</v>
      </c>
      <c r="I26" s="21">
        <f t="shared" si="19"/>
        <v>2194670.9500000002</v>
      </c>
      <c r="J26" s="21">
        <f t="shared" si="19"/>
        <v>2488778.11</v>
      </c>
      <c r="K26" s="21">
        <f t="shared" si="19"/>
        <v>2088445.45</v>
      </c>
      <c r="L26" s="21">
        <f t="shared" si="19"/>
        <v>2246674.31</v>
      </c>
      <c r="M26" s="21">
        <f t="shared" si="19"/>
        <v>3040440.91</v>
      </c>
      <c r="N26" s="21">
        <f t="shared" si="19"/>
        <v>4121360.7</v>
      </c>
      <c r="O26" s="21">
        <f>O28+O29+O30+O32+O31</f>
        <v>3862999.05</v>
      </c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s="22" customFormat="1" ht="15.75" x14ac:dyDescent="0.25">
      <c r="A27" s="46"/>
      <c r="B27" s="46"/>
      <c r="C27" s="25" t="s">
        <v>39</v>
      </c>
      <c r="D27" s="17"/>
      <c r="E27" s="17"/>
      <c r="F27" s="17"/>
      <c r="G27" s="17"/>
      <c r="H27" s="17"/>
      <c r="I27" s="17"/>
      <c r="J27" s="17"/>
      <c r="K27" s="17"/>
      <c r="L27" s="26"/>
      <c r="M27" s="27"/>
      <c r="N27" s="27"/>
      <c r="O27" s="27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s="29" customFormat="1" ht="63" x14ac:dyDescent="0.25">
      <c r="A28" s="46"/>
      <c r="B28" s="46"/>
      <c r="C28" s="23" t="s">
        <v>33</v>
      </c>
      <c r="D28" s="17">
        <f t="shared" ref="D28:D41" si="20">E28+F28+G28+H28+I28+J28+K28+L28+M28+N28+O28</f>
        <v>22829772.670000002</v>
      </c>
      <c r="E28" s="21">
        <v>1513427</v>
      </c>
      <c r="F28" s="17">
        <v>1549149.8</v>
      </c>
      <c r="G28" s="17">
        <v>1759563</v>
      </c>
      <c r="H28" s="17">
        <v>1765972.1</v>
      </c>
      <c r="I28" s="17">
        <v>1925105.25</v>
      </c>
      <c r="J28" s="17">
        <v>1974409.11</v>
      </c>
      <c r="K28" s="17">
        <v>1976486.25</v>
      </c>
      <c r="L28" s="17">
        <v>2163957.41</v>
      </c>
      <c r="M28" s="17">
        <v>2474025.11</v>
      </c>
      <c r="N28" s="17">
        <v>2657530.5499999998</v>
      </c>
      <c r="O28" s="17">
        <v>3070147.09</v>
      </c>
      <c r="P28" s="28"/>
    </row>
    <row r="29" spans="1:26" s="22" customFormat="1" ht="63" x14ac:dyDescent="0.25">
      <c r="A29" s="46"/>
      <c r="B29" s="46"/>
      <c r="C29" s="23" t="s">
        <v>15</v>
      </c>
      <c r="D29" s="17">
        <f t="shared" si="20"/>
        <v>4478005.3899999997</v>
      </c>
      <c r="E29" s="17">
        <v>127223</v>
      </c>
      <c r="F29" s="21">
        <f>167225.3+260478.8-7010</f>
        <v>420694.1</v>
      </c>
      <c r="G29" s="21">
        <v>127899.8</v>
      </c>
      <c r="H29" s="21">
        <v>132356.28</v>
      </c>
      <c r="I29" s="21">
        <v>269565.7</v>
      </c>
      <c r="J29" s="21">
        <v>514369</v>
      </c>
      <c r="K29" s="21">
        <v>9690.7000000000007</v>
      </c>
      <c r="L29" s="21">
        <v>82716.899999999994</v>
      </c>
      <c r="M29" s="21">
        <v>566415.80000000005</v>
      </c>
      <c r="N29" s="21">
        <v>1463830.15</v>
      </c>
      <c r="O29" s="21">
        <v>763243.96</v>
      </c>
      <c r="P29" s="24"/>
      <c r="Q29" s="24"/>
      <c r="R29" s="24"/>
    </row>
    <row r="30" spans="1:26" s="22" customFormat="1" ht="63" x14ac:dyDescent="0.25">
      <c r="A30" s="46"/>
      <c r="B30" s="46"/>
      <c r="C30" s="23" t="s">
        <v>16</v>
      </c>
      <c r="D30" s="17">
        <f t="shared" si="20"/>
        <v>102268.5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102268.5</v>
      </c>
      <c r="L30" s="17">
        <v>0</v>
      </c>
      <c r="M30" s="17">
        <v>0</v>
      </c>
      <c r="N30" s="17">
        <v>0</v>
      </c>
      <c r="O30" s="17">
        <v>0</v>
      </c>
    </row>
    <row r="31" spans="1:26" s="22" customFormat="1" ht="47.25" x14ac:dyDescent="0.25">
      <c r="A31" s="46"/>
      <c r="B31" s="46"/>
      <c r="C31" s="23" t="s">
        <v>43</v>
      </c>
      <c r="D31" s="17">
        <f t="shared" si="20"/>
        <v>29608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29608</v>
      </c>
    </row>
    <row r="32" spans="1:26" s="22" customFormat="1" ht="63" x14ac:dyDescent="0.25">
      <c r="A32" s="46"/>
      <c r="B32" s="46"/>
      <c r="C32" s="23" t="s">
        <v>32</v>
      </c>
      <c r="D32" s="17">
        <f t="shared" si="20"/>
        <v>44191.9</v>
      </c>
      <c r="E32" s="17">
        <v>0</v>
      </c>
      <c r="F32" s="21">
        <v>0</v>
      </c>
      <c r="G32" s="21">
        <v>0</v>
      </c>
      <c r="H32" s="21">
        <v>44191.9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30">
        <v>0</v>
      </c>
      <c r="O32" s="30">
        <v>0</v>
      </c>
    </row>
    <row r="33" spans="1:26" s="22" customFormat="1" ht="15.75" customHeight="1" x14ac:dyDescent="0.25">
      <c r="A33" s="45" t="s">
        <v>26</v>
      </c>
      <c r="B33" s="45" t="s">
        <v>44</v>
      </c>
      <c r="C33" s="23" t="s">
        <v>14</v>
      </c>
      <c r="D33" s="17">
        <f t="shared" si="20"/>
        <v>82237.710000000006</v>
      </c>
      <c r="E33" s="17">
        <f>E35+E36+E37+E38+E39+E40+E41</f>
        <v>8882</v>
      </c>
      <c r="F33" s="17">
        <f t="shared" ref="F33:O33" si="21">F35+F36+F37+F38+F39+F40+F41</f>
        <v>3823</v>
      </c>
      <c r="G33" s="17">
        <f t="shared" si="21"/>
        <v>3678</v>
      </c>
      <c r="H33" s="17">
        <f t="shared" si="21"/>
        <v>1972</v>
      </c>
      <c r="I33" s="17">
        <f t="shared" si="21"/>
        <v>2728</v>
      </c>
      <c r="J33" s="17">
        <f t="shared" si="21"/>
        <v>10980.9</v>
      </c>
      <c r="K33" s="17">
        <f t="shared" si="21"/>
        <v>1388.2</v>
      </c>
      <c r="L33" s="17">
        <f t="shared" si="21"/>
        <v>19669.8</v>
      </c>
      <c r="M33" s="17">
        <f t="shared" si="21"/>
        <v>24892.9</v>
      </c>
      <c r="N33" s="17">
        <f t="shared" si="21"/>
        <v>2122</v>
      </c>
      <c r="O33" s="17">
        <f t="shared" si="21"/>
        <v>2100.91</v>
      </c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s="22" customFormat="1" ht="15.75" x14ac:dyDescent="0.25">
      <c r="A34" s="46"/>
      <c r="B34" s="46"/>
      <c r="C34" s="23" t="s">
        <v>39</v>
      </c>
      <c r="D34" s="17">
        <f t="shared" si="20"/>
        <v>0</v>
      </c>
      <c r="E34" s="17"/>
      <c r="F34" s="17"/>
      <c r="G34" s="17"/>
      <c r="H34" s="17"/>
      <c r="I34" s="17"/>
      <c r="J34" s="17"/>
      <c r="K34" s="17"/>
      <c r="L34" s="26"/>
      <c r="M34" s="27"/>
      <c r="N34" s="27"/>
      <c r="O34" s="27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s="22" customFormat="1" ht="31.5" x14ac:dyDescent="0.25">
      <c r="A35" s="46"/>
      <c r="B35" s="46"/>
      <c r="C35" s="32" t="s">
        <v>17</v>
      </c>
      <c r="D35" s="17">
        <f t="shared" si="20"/>
        <v>1231.3</v>
      </c>
      <c r="E35" s="17">
        <v>178</v>
      </c>
      <c r="F35" s="17">
        <v>148</v>
      </c>
      <c r="G35" s="17">
        <v>161</v>
      </c>
      <c r="H35" s="17">
        <v>100</v>
      </c>
      <c r="I35" s="17">
        <v>98</v>
      </c>
      <c r="J35" s="17">
        <v>92.3</v>
      </c>
      <c r="K35" s="17">
        <v>70</v>
      </c>
      <c r="L35" s="17">
        <v>90</v>
      </c>
      <c r="M35" s="17">
        <v>98</v>
      </c>
      <c r="N35" s="17">
        <v>98</v>
      </c>
      <c r="O35" s="17">
        <v>98</v>
      </c>
    </row>
    <row r="36" spans="1:26" s="22" customFormat="1" ht="31.5" x14ac:dyDescent="0.25">
      <c r="A36" s="46"/>
      <c r="B36" s="46"/>
      <c r="C36" s="32" t="s">
        <v>18</v>
      </c>
      <c r="D36" s="17">
        <f t="shared" si="20"/>
        <v>1238</v>
      </c>
      <c r="E36" s="17">
        <v>184</v>
      </c>
      <c r="F36" s="17">
        <v>174</v>
      </c>
      <c r="G36" s="17">
        <v>144</v>
      </c>
      <c r="H36" s="17">
        <v>77</v>
      </c>
      <c r="I36" s="17">
        <v>71</v>
      </c>
      <c r="J36" s="17">
        <v>98</v>
      </c>
      <c r="K36" s="17">
        <v>98</v>
      </c>
      <c r="L36" s="17">
        <v>98</v>
      </c>
      <c r="M36" s="17">
        <v>98</v>
      </c>
      <c r="N36" s="17">
        <v>98</v>
      </c>
      <c r="O36" s="17">
        <v>98</v>
      </c>
    </row>
    <row r="37" spans="1:26" s="22" customFormat="1" ht="37.5" customHeight="1" x14ac:dyDescent="0.25">
      <c r="A37" s="46"/>
      <c r="B37" s="46"/>
      <c r="C37" s="32" t="s">
        <v>19</v>
      </c>
      <c r="D37" s="17">
        <f t="shared" si="20"/>
        <v>1169</v>
      </c>
      <c r="E37" s="17">
        <v>171</v>
      </c>
      <c r="F37" s="17">
        <v>154</v>
      </c>
      <c r="G37" s="17">
        <v>154</v>
      </c>
      <c r="H37" s="17">
        <v>88</v>
      </c>
      <c r="I37" s="17">
        <v>86</v>
      </c>
      <c r="J37" s="17">
        <v>86</v>
      </c>
      <c r="K37" s="17">
        <v>86</v>
      </c>
      <c r="L37" s="17">
        <v>86</v>
      </c>
      <c r="M37" s="17">
        <v>86</v>
      </c>
      <c r="N37" s="17">
        <v>86</v>
      </c>
      <c r="O37" s="17">
        <v>86</v>
      </c>
    </row>
    <row r="38" spans="1:26" s="22" customFormat="1" ht="27" customHeight="1" x14ac:dyDescent="0.25">
      <c r="A38" s="46"/>
      <c r="B38" s="46"/>
      <c r="C38" s="32" t="s">
        <v>20</v>
      </c>
      <c r="D38" s="17">
        <f t="shared" si="20"/>
        <v>1207</v>
      </c>
      <c r="E38" s="17">
        <v>172</v>
      </c>
      <c r="F38" s="17">
        <v>166</v>
      </c>
      <c r="G38" s="17">
        <v>164</v>
      </c>
      <c r="H38" s="17">
        <v>78</v>
      </c>
      <c r="I38" s="17">
        <v>82</v>
      </c>
      <c r="J38" s="17">
        <v>85</v>
      </c>
      <c r="K38" s="17">
        <v>88</v>
      </c>
      <c r="L38" s="17">
        <v>93</v>
      </c>
      <c r="M38" s="17">
        <v>93</v>
      </c>
      <c r="N38" s="17">
        <v>93</v>
      </c>
      <c r="O38" s="17">
        <v>93</v>
      </c>
    </row>
    <row r="39" spans="1:26" s="22" customFormat="1" ht="33" customHeight="1" x14ac:dyDescent="0.25">
      <c r="A39" s="46"/>
      <c r="B39" s="46"/>
      <c r="C39" s="32" t="s">
        <v>21</v>
      </c>
      <c r="D39" s="17">
        <f t="shared" si="20"/>
        <v>1360</v>
      </c>
      <c r="E39" s="17">
        <v>203</v>
      </c>
      <c r="F39" s="17">
        <v>173</v>
      </c>
      <c r="G39" s="17">
        <v>173</v>
      </c>
      <c r="H39" s="17">
        <v>105</v>
      </c>
      <c r="I39" s="17">
        <v>102</v>
      </c>
      <c r="J39" s="17">
        <v>90.1</v>
      </c>
      <c r="K39" s="17">
        <v>47.2</v>
      </c>
      <c r="L39" s="17">
        <v>39.5</v>
      </c>
      <c r="M39" s="17">
        <v>99.2</v>
      </c>
      <c r="N39" s="17">
        <v>226</v>
      </c>
      <c r="O39" s="17">
        <v>102</v>
      </c>
    </row>
    <row r="40" spans="1:26" s="22" customFormat="1" ht="27" customHeight="1" x14ac:dyDescent="0.25">
      <c r="A40" s="46"/>
      <c r="B40" s="46"/>
      <c r="C40" s="32" t="s">
        <v>22</v>
      </c>
      <c r="D40" s="17">
        <f t="shared" si="20"/>
        <v>1090</v>
      </c>
      <c r="E40" s="17">
        <v>129</v>
      </c>
      <c r="F40" s="17">
        <v>107</v>
      </c>
      <c r="G40" s="17">
        <v>107</v>
      </c>
      <c r="H40" s="17">
        <v>96</v>
      </c>
      <c r="I40" s="17">
        <v>94</v>
      </c>
      <c r="J40" s="17">
        <v>94</v>
      </c>
      <c r="K40" s="17">
        <v>94</v>
      </c>
      <c r="L40" s="17">
        <v>87</v>
      </c>
      <c r="M40" s="17">
        <v>94</v>
      </c>
      <c r="N40" s="17">
        <v>94</v>
      </c>
      <c r="O40" s="17">
        <v>94</v>
      </c>
    </row>
    <row r="41" spans="1:26" s="22" customFormat="1" ht="65.25" customHeight="1" x14ac:dyDescent="0.25">
      <c r="A41" s="46"/>
      <c r="B41" s="46"/>
      <c r="C41" s="23" t="s">
        <v>33</v>
      </c>
      <c r="D41" s="17">
        <f t="shared" si="20"/>
        <v>74942.41</v>
      </c>
      <c r="E41" s="17">
        <v>7845</v>
      </c>
      <c r="F41" s="17">
        <v>2901</v>
      </c>
      <c r="G41" s="17">
        <v>2775</v>
      </c>
      <c r="H41" s="17">
        <v>1428</v>
      </c>
      <c r="I41" s="17">
        <v>2195</v>
      </c>
      <c r="J41" s="17">
        <v>10435.5</v>
      </c>
      <c r="K41" s="17">
        <v>905</v>
      </c>
      <c r="L41" s="17">
        <v>19176.3</v>
      </c>
      <c r="M41" s="17">
        <v>24324.7</v>
      </c>
      <c r="N41" s="17">
        <v>1427</v>
      </c>
      <c r="O41" s="17">
        <v>1529.91</v>
      </c>
    </row>
    <row r="42" spans="1:26" s="22" customFormat="1" ht="25.5" customHeight="1" x14ac:dyDescent="0.25">
      <c r="A42" s="45" t="s">
        <v>27</v>
      </c>
      <c r="B42" s="45" t="s">
        <v>28</v>
      </c>
      <c r="C42" s="23" t="s">
        <v>14</v>
      </c>
      <c r="D42" s="17">
        <f t="shared" ref="D42:M42" si="22">D44</f>
        <v>497151.77</v>
      </c>
      <c r="E42" s="17">
        <f t="shared" si="22"/>
        <v>38663</v>
      </c>
      <c r="F42" s="17">
        <f t="shared" si="22"/>
        <v>29703</v>
      </c>
      <c r="G42" s="17">
        <f t="shared" si="22"/>
        <v>30325</v>
      </c>
      <c r="H42" s="17">
        <f t="shared" si="22"/>
        <v>32406</v>
      </c>
      <c r="I42" s="17">
        <f t="shared" si="22"/>
        <v>37064.35</v>
      </c>
      <c r="J42" s="17">
        <f t="shared" si="22"/>
        <v>36219</v>
      </c>
      <c r="K42" s="17">
        <f t="shared" si="22"/>
        <v>44489.84</v>
      </c>
      <c r="L42" s="17">
        <f t="shared" si="22"/>
        <v>40350.769999999997</v>
      </c>
      <c r="M42" s="17">
        <f t="shared" si="22"/>
        <v>46824.9</v>
      </c>
      <c r="N42" s="17">
        <f>N44</f>
        <v>42507.81</v>
      </c>
      <c r="O42" s="17">
        <f>O44</f>
        <v>118598.1</v>
      </c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s="22" customFormat="1" ht="27.75" customHeight="1" x14ac:dyDescent="0.25">
      <c r="A43" s="46"/>
      <c r="B43" s="46"/>
      <c r="C43" s="23" t="s">
        <v>39</v>
      </c>
      <c r="D43" s="17"/>
      <c r="E43" s="17"/>
      <c r="F43" s="17"/>
      <c r="G43" s="17"/>
      <c r="H43" s="17"/>
      <c r="I43" s="17"/>
      <c r="J43" s="17"/>
      <c r="K43" s="17"/>
      <c r="L43" s="26"/>
      <c r="M43" s="27"/>
      <c r="N43" s="27"/>
      <c r="O43" s="27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s="22" customFormat="1" ht="83.25" customHeight="1" x14ac:dyDescent="0.25">
      <c r="A44" s="46"/>
      <c r="B44" s="46"/>
      <c r="C44" s="31" t="s">
        <v>33</v>
      </c>
      <c r="D44" s="17">
        <f t="shared" ref="D44:D45" si="23">E44+F44+G44+H44+I44+J44+K44+L44+M44+N44+O44</f>
        <v>497151.77</v>
      </c>
      <c r="E44" s="21">
        <v>38663</v>
      </c>
      <c r="F44" s="21">
        <v>29703</v>
      </c>
      <c r="G44" s="21">
        <v>30325</v>
      </c>
      <c r="H44" s="21">
        <v>32406</v>
      </c>
      <c r="I44" s="21">
        <v>37064.35</v>
      </c>
      <c r="J44" s="21">
        <v>36219</v>
      </c>
      <c r="K44" s="21">
        <v>44489.84</v>
      </c>
      <c r="L44" s="21">
        <v>40350.769999999997</v>
      </c>
      <c r="M44" s="21">
        <v>46824.9</v>
      </c>
      <c r="N44" s="21">
        <v>42507.81</v>
      </c>
      <c r="O44" s="21">
        <v>118598.1</v>
      </c>
    </row>
    <row r="45" spans="1:26" s="22" customFormat="1" ht="25.5" customHeight="1" x14ac:dyDescent="0.25">
      <c r="A45" s="45" t="s">
        <v>10</v>
      </c>
      <c r="B45" s="38" t="s">
        <v>40</v>
      </c>
      <c r="C45" s="23" t="s">
        <v>14</v>
      </c>
      <c r="D45" s="17">
        <f t="shared" si="23"/>
        <v>240</v>
      </c>
      <c r="E45" s="17">
        <f t="shared" ref="E45:O45" si="24">SUM(E47:E47)</f>
        <v>240</v>
      </c>
      <c r="F45" s="17">
        <f t="shared" si="24"/>
        <v>0</v>
      </c>
      <c r="G45" s="17">
        <f t="shared" si="24"/>
        <v>0</v>
      </c>
      <c r="H45" s="17">
        <f t="shared" si="24"/>
        <v>0</v>
      </c>
      <c r="I45" s="17">
        <f t="shared" si="24"/>
        <v>0</v>
      </c>
      <c r="J45" s="17">
        <f t="shared" si="24"/>
        <v>0</v>
      </c>
      <c r="K45" s="17">
        <f t="shared" si="24"/>
        <v>0</v>
      </c>
      <c r="L45" s="17">
        <f t="shared" si="24"/>
        <v>0</v>
      </c>
      <c r="M45" s="17">
        <f t="shared" si="24"/>
        <v>0</v>
      </c>
      <c r="N45" s="17">
        <f t="shared" si="24"/>
        <v>0</v>
      </c>
      <c r="O45" s="17">
        <f t="shared" si="24"/>
        <v>0</v>
      </c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s="22" customFormat="1" ht="30.75" customHeight="1" x14ac:dyDescent="0.25">
      <c r="A46" s="46"/>
      <c r="B46" s="38"/>
      <c r="C46" s="23" t="s">
        <v>39</v>
      </c>
      <c r="D46" s="17"/>
      <c r="E46" s="17"/>
      <c r="F46" s="17"/>
      <c r="G46" s="17"/>
      <c r="H46" s="17"/>
      <c r="I46" s="17"/>
      <c r="J46" s="17"/>
      <c r="K46" s="17"/>
      <c r="L46" s="26"/>
      <c r="M46" s="27"/>
      <c r="N46" s="27"/>
      <c r="O46" s="27"/>
    </row>
    <row r="47" spans="1:26" s="22" customFormat="1" ht="68.25" customHeight="1" x14ac:dyDescent="0.25">
      <c r="A47" s="53"/>
      <c r="B47" s="38"/>
      <c r="C47" s="23" t="s">
        <v>33</v>
      </c>
      <c r="D47" s="17">
        <f t="shared" ref="D47:D50" si="25">E47+F47+G47+H47+I47+J47+K47+L47+M47+N47+O47</f>
        <v>240</v>
      </c>
      <c r="E47" s="21">
        <v>240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26" s="22" customFormat="1" ht="18.75" hidden="1" customHeight="1" x14ac:dyDescent="0.25">
      <c r="A48" s="38"/>
      <c r="B48" s="38"/>
      <c r="C48" s="23"/>
      <c r="D48" s="17">
        <f t="shared" si="25"/>
        <v>0</v>
      </c>
      <c r="E48" s="17"/>
      <c r="F48" s="17"/>
      <c r="G48" s="17"/>
      <c r="H48" s="17"/>
      <c r="I48" s="21">
        <v>0</v>
      </c>
      <c r="J48" s="17"/>
      <c r="K48" s="17"/>
      <c r="L48" s="33"/>
      <c r="M48" s="27"/>
      <c r="N48" s="27"/>
      <c r="O48" s="27"/>
    </row>
    <row r="49" spans="1:15" s="22" customFormat="1" ht="15.75" hidden="1" x14ac:dyDescent="0.25">
      <c r="A49" s="52"/>
      <c r="B49" s="39"/>
      <c r="C49" s="23"/>
      <c r="D49" s="17">
        <f t="shared" si="25"/>
        <v>0</v>
      </c>
      <c r="E49" s="17"/>
      <c r="F49" s="17"/>
      <c r="G49" s="17"/>
      <c r="H49" s="17"/>
      <c r="I49" s="21">
        <v>0</v>
      </c>
      <c r="J49" s="17"/>
      <c r="K49" s="17"/>
      <c r="L49" s="26"/>
      <c r="M49" s="27"/>
      <c r="N49" s="27"/>
      <c r="O49" s="27"/>
    </row>
    <row r="50" spans="1:15" s="22" customFormat="1" ht="60.75" customHeight="1" x14ac:dyDescent="0.25">
      <c r="A50" s="34" t="s">
        <v>31</v>
      </c>
      <c r="B50" s="38" t="s">
        <v>41</v>
      </c>
      <c r="C50" s="38"/>
      <c r="D50" s="17">
        <f t="shared" si="25"/>
        <v>69382.7</v>
      </c>
      <c r="E50" s="17">
        <v>0</v>
      </c>
      <c r="F50" s="17">
        <v>0</v>
      </c>
      <c r="G50" s="17">
        <v>0</v>
      </c>
      <c r="H50" s="17">
        <v>69382.7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</row>
    <row r="51" spans="1:15" s="2" customFormat="1" ht="49.5" customHeight="1" x14ac:dyDescent="0.3">
      <c r="I51" s="35"/>
      <c r="J51" s="35"/>
      <c r="K51" s="35"/>
      <c r="L51" s="35"/>
      <c r="M51" s="35"/>
      <c r="N51" s="35"/>
      <c r="O51" s="35" t="s">
        <v>46</v>
      </c>
    </row>
    <row r="52" spans="1:15" ht="27.75" customHeight="1" x14ac:dyDescent="0.3">
      <c r="A52" s="47"/>
      <c r="B52" s="47"/>
      <c r="C52" s="47"/>
      <c r="D52" s="47"/>
      <c r="E52" s="47"/>
      <c r="M52" s="48"/>
      <c r="N52" s="48"/>
      <c r="O52" s="48"/>
    </row>
  </sheetData>
  <mergeCells count="25">
    <mergeCell ref="A52:E52"/>
    <mergeCell ref="M52:O52"/>
    <mergeCell ref="B50:C50"/>
    <mergeCell ref="D5:O5"/>
    <mergeCell ref="A33:A41"/>
    <mergeCell ref="B7:B19"/>
    <mergeCell ref="B33:B41"/>
    <mergeCell ref="A26:A32"/>
    <mergeCell ref="A48:A49"/>
    <mergeCell ref="B20:B25"/>
    <mergeCell ref="B26:B32"/>
    <mergeCell ref="A45:A47"/>
    <mergeCell ref="B45:B47"/>
    <mergeCell ref="A1:O1"/>
    <mergeCell ref="H3:O3"/>
    <mergeCell ref="H2:O2"/>
    <mergeCell ref="A20:A25"/>
    <mergeCell ref="B48:B49"/>
    <mergeCell ref="A4:O4"/>
    <mergeCell ref="A5:A6"/>
    <mergeCell ref="B5:B6"/>
    <mergeCell ref="C5:C6"/>
    <mergeCell ref="A7:A19"/>
    <mergeCell ref="B42:B44"/>
    <mergeCell ref="A42:A44"/>
  </mergeCells>
  <phoneticPr fontId="10" type="noConversion"/>
  <pageMargins left="0.78740157480314965" right="0.39370078740157483" top="1.3779527559055118" bottom="0.39370078740157483" header="0.31496062992125984" footer="0.31496062992125984"/>
  <pageSetup paperSize="9" scale="50" firstPageNumber="12" fitToHeight="2" orientation="landscape" useFirstPageNumber="1" r:id="rId1"/>
  <headerFooter differentOddEven="1" differentFirst="1">
    <oddHeader>&amp;C7</oddHeader>
    <evenHeader>&amp;C6</evenHeader>
    <firstHeader>&amp;C5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Авраменко Я.В.</cp:lastModifiedBy>
  <cp:lastPrinted>2024-09-20T08:08:24Z</cp:lastPrinted>
  <dcterms:created xsi:type="dcterms:W3CDTF">2005-05-11T09:34:44Z</dcterms:created>
  <dcterms:modified xsi:type="dcterms:W3CDTF">2024-09-20T08:09:00Z</dcterms:modified>
</cp:coreProperties>
</file>