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Лист1!$A$11:$BS$504</definedName>
    <definedName name="_xlnm.Print_Titles" localSheetId="0">Лист1!$4:$5</definedName>
  </definedNames>
  <calcPr calcId="145621" fullPrecision="0"/>
</workbook>
</file>

<file path=xl/calcChain.xml><?xml version="1.0" encoding="utf-8"?>
<calcChain xmlns="http://schemas.openxmlformats.org/spreadsheetml/2006/main">
  <c r="F268" i="1" l="1"/>
  <c r="G268" i="1"/>
  <c r="H268" i="1"/>
  <c r="I268" i="1"/>
  <c r="E268" i="1"/>
  <c r="F267" i="1"/>
  <c r="G267" i="1"/>
  <c r="H267" i="1"/>
  <c r="I267" i="1"/>
  <c r="E267" i="1"/>
  <c r="F266" i="1"/>
  <c r="G266" i="1"/>
  <c r="H266" i="1"/>
  <c r="I266" i="1"/>
  <c r="E266" i="1"/>
  <c r="F265" i="1"/>
  <c r="G265" i="1"/>
  <c r="H265" i="1"/>
  <c r="I265" i="1"/>
  <c r="E265" i="1"/>
  <c r="E260" i="1"/>
  <c r="I263" i="1" l="1"/>
  <c r="I262" i="1"/>
  <c r="I261" i="1"/>
  <c r="I260" i="1"/>
  <c r="H263" i="1"/>
  <c r="H262" i="1"/>
  <c r="H261" i="1"/>
  <c r="H260" i="1"/>
  <c r="G262" i="1"/>
  <c r="G263" i="1"/>
  <c r="G261" i="1"/>
  <c r="G260" i="1"/>
  <c r="F263" i="1"/>
  <c r="F262" i="1"/>
  <c r="F261" i="1"/>
  <c r="F260" i="1"/>
  <c r="E263" i="1"/>
  <c r="E262" i="1"/>
  <c r="E261" i="1"/>
  <c r="E230" i="1"/>
  <c r="I319" i="1"/>
  <c r="H319" i="1"/>
  <c r="G319" i="1"/>
  <c r="F319" i="1"/>
  <c r="E319" i="1"/>
  <c r="D323" i="1"/>
  <c r="D322" i="1"/>
  <c r="D321" i="1"/>
  <c r="D320" i="1"/>
  <c r="D319" i="1" l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F156" i="1"/>
  <c r="G156" i="1"/>
  <c r="H156" i="1"/>
  <c r="I156" i="1"/>
  <c r="F155" i="1"/>
  <c r="G155" i="1"/>
  <c r="H155" i="1"/>
  <c r="I155" i="1"/>
  <c r="F154" i="1"/>
  <c r="G154" i="1"/>
  <c r="H154" i="1"/>
  <c r="I154" i="1"/>
  <c r="E155" i="1"/>
  <c r="E156" i="1"/>
  <c r="E157" i="1"/>
  <c r="E154" i="1"/>
  <c r="E314" i="1" l="1"/>
  <c r="L232" i="1" l="1"/>
  <c r="M232" i="1"/>
  <c r="N232" i="1"/>
  <c r="O232" i="1"/>
  <c r="K232" i="1"/>
  <c r="F36" i="1" l="1"/>
  <c r="G36" i="1"/>
  <c r="H36" i="1"/>
  <c r="I36" i="1"/>
  <c r="F35" i="1"/>
  <c r="G35" i="1"/>
  <c r="H35" i="1"/>
  <c r="I35" i="1"/>
  <c r="E35" i="1"/>
  <c r="E36" i="1"/>
  <c r="E37" i="1"/>
  <c r="F34" i="1"/>
  <c r="G34" i="1"/>
  <c r="H34" i="1"/>
  <c r="I34" i="1"/>
  <c r="E34" i="1"/>
  <c r="F148" i="1"/>
  <c r="G148" i="1"/>
  <c r="H148" i="1"/>
  <c r="I148" i="1"/>
  <c r="E148" i="1"/>
  <c r="F143" i="1"/>
  <c r="G143" i="1"/>
  <c r="H143" i="1"/>
  <c r="I143" i="1"/>
  <c r="E143" i="1"/>
  <c r="D144" i="1"/>
  <c r="D145" i="1"/>
  <c r="D146" i="1"/>
  <c r="D147" i="1"/>
  <c r="D149" i="1"/>
  <c r="D150" i="1"/>
  <c r="D151" i="1"/>
  <c r="D152" i="1"/>
  <c r="D148" i="1" l="1"/>
  <c r="D143" i="1"/>
  <c r="F178" i="1"/>
  <c r="G178" i="1"/>
  <c r="H178" i="1"/>
  <c r="I178" i="1"/>
  <c r="E178" i="1"/>
  <c r="D179" i="1"/>
  <c r="D180" i="1"/>
  <c r="D181" i="1"/>
  <c r="D182" i="1"/>
  <c r="D178" i="1" l="1"/>
  <c r="F37" i="1" l="1"/>
  <c r="G37" i="1"/>
  <c r="H37" i="1"/>
  <c r="I37" i="1"/>
  <c r="F138" i="1"/>
  <c r="G138" i="1"/>
  <c r="H138" i="1"/>
  <c r="I138" i="1"/>
  <c r="E138" i="1"/>
  <c r="D139" i="1"/>
  <c r="D140" i="1"/>
  <c r="D141" i="1"/>
  <c r="D142" i="1"/>
  <c r="D138" i="1" l="1"/>
  <c r="L231" i="1" l="1"/>
  <c r="M231" i="1"/>
  <c r="N231" i="1"/>
  <c r="O231" i="1"/>
  <c r="K231" i="1"/>
  <c r="L15" i="1"/>
  <c r="M15" i="1"/>
  <c r="N15" i="1"/>
  <c r="O15" i="1"/>
  <c r="K15" i="1"/>
  <c r="F344" i="1" l="1"/>
  <c r="G344" i="1"/>
  <c r="H344" i="1"/>
  <c r="I344" i="1"/>
  <c r="F212" i="1" l="1"/>
  <c r="G212" i="1"/>
  <c r="H212" i="1"/>
  <c r="I212" i="1"/>
  <c r="E212" i="1"/>
  <c r="F196" i="1" l="1"/>
  <c r="G196" i="1"/>
  <c r="H196" i="1"/>
  <c r="I196" i="1"/>
  <c r="E195" i="1"/>
  <c r="E196" i="1"/>
  <c r="E197" i="1"/>
  <c r="F194" i="1"/>
  <c r="G194" i="1"/>
  <c r="H194" i="1"/>
  <c r="I194" i="1"/>
  <c r="E194" i="1"/>
  <c r="E454" i="1"/>
  <c r="F454" i="1"/>
  <c r="G454" i="1"/>
  <c r="H454" i="1"/>
  <c r="I454" i="1"/>
  <c r="F443" i="1"/>
  <c r="F438" i="1" s="1"/>
  <c r="G443" i="1"/>
  <c r="G438" i="1" s="1"/>
  <c r="H443" i="1"/>
  <c r="H438" i="1" s="1"/>
  <c r="I443" i="1"/>
  <c r="I438" i="1" s="1"/>
  <c r="F442" i="1"/>
  <c r="F437" i="1" s="1"/>
  <c r="G442" i="1"/>
  <c r="G437" i="1" s="1"/>
  <c r="H442" i="1"/>
  <c r="H437" i="1" s="1"/>
  <c r="I442" i="1"/>
  <c r="I437" i="1" s="1"/>
  <c r="F441" i="1"/>
  <c r="F436" i="1" s="1"/>
  <c r="G441" i="1"/>
  <c r="G436" i="1" s="1"/>
  <c r="H441" i="1"/>
  <c r="H436" i="1" s="1"/>
  <c r="I441" i="1"/>
  <c r="I436" i="1" s="1"/>
  <c r="F440" i="1"/>
  <c r="F435" i="1" s="1"/>
  <c r="G440" i="1"/>
  <c r="G435" i="1" s="1"/>
  <c r="H440" i="1"/>
  <c r="H435" i="1" s="1"/>
  <c r="I440" i="1"/>
  <c r="I435" i="1" s="1"/>
  <c r="E441" i="1"/>
  <c r="E436" i="1" s="1"/>
  <c r="E442" i="1"/>
  <c r="E437" i="1" s="1"/>
  <c r="E443" i="1"/>
  <c r="E438" i="1" s="1"/>
  <c r="E440" i="1"/>
  <c r="E435" i="1" s="1"/>
  <c r="E203" i="1"/>
  <c r="F203" i="1"/>
  <c r="G203" i="1"/>
  <c r="H203" i="1"/>
  <c r="I203" i="1"/>
  <c r="D204" i="1"/>
  <c r="D205" i="1"/>
  <c r="D206" i="1"/>
  <c r="D207" i="1"/>
  <c r="L14" i="1"/>
  <c r="M14" i="1"/>
  <c r="N14" i="1"/>
  <c r="O14" i="1"/>
  <c r="K14" i="1"/>
  <c r="F398" i="1"/>
  <c r="G398" i="1"/>
  <c r="H398" i="1"/>
  <c r="I398" i="1"/>
  <c r="F397" i="1"/>
  <c r="G397" i="1"/>
  <c r="H397" i="1"/>
  <c r="I397" i="1"/>
  <c r="F396" i="1"/>
  <c r="G396" i="1"/>
  <c r="H396" i="1"/>
  <c r="I396" i="1"/>
  <c r="E396" i="1"/>
  <c r="E397" i="1"/>
  <c r="E398" i="1"/>
  <c r="F395" i="1"/>
  <c r="G395" i="1"/>
  <c r="H395" i="1"/>
  <c r="I395" i="1"/>
  <c r="E395" i="1"/>
  <c r="D455" i="1"/>
  <c r="D456" i="1"/>
  <c r="D457" i="1"/>
  <c r="D458" i="1"/>
  <c r="D203" i="1" l="1"/>
  <c r="D454" i="1"/>
  <c r="E449" i="1"/>
  <c r="F449" i="1"/>
  <c r="G449" i="1"/>
  <c r="H449" i="1"/>
  <c r="I449" i="1"/>
  <c r="E444" i="1"/>
  <c r="F444" i="1"/>
  <c r="G444" i="1"/>
  <c r="H444" i="1"/>
  <c r="I444" i="1"/>
  <c r="D445" i="1"/>
  <c r="D446" i="1"/>
  <c r="D447" i="1"/>
  <c r="D448" i="1"/>
  <c r="D444" i="1" l="1"/>
  <c r="E328" i="1" l="1"/>
  <c r="F328" i="1"/>
  <c r="G328" i="1"/>
  <c r="H328" i="1"/>
  <c r="I328" i="1"/>
  <c r="E327" i="1"/>
  <c r="F327" i="1"/>
  <c r="G327" i="1"/>
  <c r="H327" i="1"/>
  <c r="I327" i="1"/>
  <c r="E326" i="1"/>
  <c r="F326" i="1"/>
  <c r="G326" i="1"/>
  <c r="H326" i="1"/>
  <c r="I326" i="1"/>
  <c r="E325" i="1"/>
  <c r="F325" i="1"/>
  <c r="G325" i="1"/>
  <c r="H325" i="1"/>
  <c r="I325" i="1"/>
  <c r="E369" i="1"/>
  <c r="F369" i="1"/>
  <c r="G369" i="1"/>
  <c r="H369" i="1"/>
  <c r="I369" i="1"/>
  <c r="D370" i="1"/>
  <c r="D371" i="1"/>
  <c r="D372" i="1"/>
  <c r="D373" i="1"/>
  <c r="E133" i="1"/>
  <c r="F133" i="1"/>
  <c r="G133" i="1"/>
  <c r="H133" i="1"/>
  <c r="I133" i="1"/>
  <c r="D134" i="1"/>
  <c r="D135" i="1"/>
  <c r="D136" i="1"/>
  <c r="D137" i="1"/>
  <c r="L230" i="1" l="1"/>
  <c r="K230" i="1"/>
  <c r="M230" i="1"/>
  <c r="O230" i="1"/>
  <c r="N230" i="1"/>
  <c r="D369" i="1"/>
  <c r="D133" i="1"/>
  <c r="E128" i="1" l="1"/>
  <c r="F128" i="1"/>
  <c r="G128" i="1"/>
  <c r="H128" i="1"/>
  <c r="I128" i="1"/>
  <c r="E123" i="1"/>
  <c r="F123" i="1"/>
  <c r="G123" i="1"/>
  <c r="H123" i="1"/>
  <c r="I123" i="1"/>
  <c r="D124" i="1"/>
  <c r="D125" i="1"/>
  <c r="D126" i="1"/>
  <c r="D127" i="1"/>
  <c r="D129" i="1"/>
  <c r="D130" i="1"/>
  <c r="D131" i="1"/>
  <c r="D132" i="1"/>
  <c r="D128" i="1" l="1"/>
  <c r="D123" i="1"/>
  <c r="E31" i="1"/>
  <c r="F31" i="1"/>
  <c r="G31" i="1"/>
  <c r="H31" i="1"/>
  <c r="I31" i="1"/>
  <c r="E30" i="1"/>
  <c r="F30" i="1"/>
  <c r="G30" i="1"/>
  <c r="H30" i="1"/>
  <c r="I30" i="1"/>
  <c r="E29" i="1"/>
  <c r="F29" i="1"/>
  <c r="G29" i="1"/>
  <c r="H29" i="1"/>
  <c r="I29" i="1"/>
  <c r="F197" i="1" l="1"/>
  <c r="G197" i="1"/>
  <c r="H197" i="1"/>
  <c r="I197" i="1"/>
  <c r="F195" i="1"/>
  <c r="G195" i="1"/>
  <c r="H195" i="1"/>
  <c r="I195" i="1"/>
  <c r="E118" i="1" l="1"/>
  <c r="F118" i="1"/>
  <c r="G118" i="1"/>
  <c r="H118" i="1"/>
  <c r="I118" i="1"/>
  <c r="D119" i="1"/>
  <c r="D120" i="1"/>
  <c r="D121" i="1"/>
  <c r="D122" i="1"/>
  <c r="D118" i="1" l="1"/>
  <c r="E198" i="1" l="1"/>
  <c r="F198" i="1"/>
  <c r="G198" i="1"/>
  <c r="H198" i="1"/>
  <c r="I198" i="1"/>
  <c r="E376" i="1" l="1"/>
  <c r="E377" i="1"/>
  <c r="E378" i="1"/>
  <c r="E21" i="1"/>
  <c r="E269" i="1" l="1"/>
  <c r="E158" i="1" l="1"/>
  <c r="F158" i="1"/>
  <c r="G158" i="1"/>
  <c r="H158" i="1"/>
  <c r="I158" i="1"/>
  <c r="D159" i="1"/>
  <c r="D160" i="1"/>
  <c r="D161" i="1"/>
  <c r="D162" i="1"/>
  <c r="E173" i="1"/>
  <c r="F173" i="1"/>
  <c r="G173" i="1"/>
  <c r="H173" i="1"/>
  <c r="I173" i="1"/>
  <c r="E168" i="1"/>
  <c r="F168" i="1"/>
  <c r="G168" i="1"/>
  <c r="H168" i="1"/>
  <c r="I168" i="1"/>
  <c r="E163" i="1"/>
  <c r="F163" i="1"/>
  <c r="G163" i="1"/>
  <c r="H163" i="1"/>
  <c r="I163" i="1"/>
  <c r="D164" i="1"/>
  <c r="D165" i="1"/>
  <c r="D166" i="1"/>
  <c r="D167" i="1"/>
  <c r="D169" i="1"/>
  <c r="D170" i="1"/>
  <c r="D171" i="1"/>
  <c r="D172" i="1"/>
  <c r="D174" i="1"/>
  <c r="D175" i="1"/>
  <c r="D176" i="1"/>
  <c r="D177" i="1"/>
  <c r="D168" i="1" l="1"/>
  <c r="D158" i="1"/>
  <c r="D163" i="1"/>
  <c r="D173" i="1"/>
  <c r="E485" i="1"/>
  <c r="F485" i="1"/>
  <c r="G485" i="1"/>
  <c r="H485" i="1"/>
  <c r="I485" i="1"/>
  <c r="E486" i="1"/>
  <c r="F486" i="1"/>
  <c r="G486" i="1"/>
  <c r="H486" i="1"/>
  <c r="I486" i="1"/>
  <c r="E487" i="1"/>
  <c r="F487" i="1"/>
  <c r="G487" i="1"/>
  <c r="H487" i="1"/>
  <c r="I487" i="1"/>
  <c r="E488" i="1"/>
  <c r="F488" i="1"/>
  <c r="G488" i="1"/>
  <c r="H488" i="1"/>
  <c r="I488" i="1"/>
  <c r="E465" i="1"/>
  <c r="F465" i="1"/>
  <c r="G465" i="1"/>
  <c r="H465" i="1"/>
  <c r="I465" i="1"/>
  <c r="E466" i="1"/>
  <c r="F466" i="1"/>
  <c r="G466" i="1"/>
  <c r="H466" i="1"/>
  <c r="I466" i="1"/>
  <c r="E467" i="1"/>
  <c r="F467" i="1"/>
  <c r="G467" i="1"/>
  <c r="H467" i="1"/>
  <c r="I467" i="1"/>
  <c r="E468" i="1"/>
  <c r="F468" i="1"/>
  <c r="G468" i="1"/>
  <c r="H468" i="1"/>
  <c r="I468" i="1"/>
  <c r="E235" i="1"/>
  <c r="F235" i="1"/>
  <c r="G235" i="1"/>
  <c r="H235" i="1"/>
  <c r="I235" i="1"/>
  <c r="E236" i="1"/>
  <c r="F236" i="1"/>
  <c r="G236" i="1"/>
  <c r="H236" i="1"/>
  <c r="I236" i="1"/>
  <c r="E237" i="1"/>
  <c r="F237" i="1"/>
  <c r="G237" i="1"/>
  <c r="H237" i="1"/>
  <c r="I237" i="1"/>
  <c r="E238" i="1"/>
  <c r="F238" i="1"/>
  <c r="G238" i="1"/>
  <c r="H238" i="1"/>
  <c r="I238" i="1"/>
  <c r="E209" i="1"/>
  <c r="F209" i="1"/>
  <c r="G209" i="1"/>
  <c r="H209" i="1"/>
  <c r="I209" i="1"/>
  <c r="E210" i="1"/>
  <c r="F210" i="1"/>
  <c r="G210" i="1"/>
  <c r="H210" i="1"/>
  <c r="I210" i="1"/>
  <c r="E211" i="1"/>
  <c r="F211" i="1"/>
  <c r="G211" i="1"/>
  <c r="H211" i="1"/>
  <c r="I211" i="1"/>
  <c r="I32" i="1"/>
  <c r="H32" i="1"/>
  <c r="G32" i="1"/>
  <c r="F32" i="1"/>
  <c r="E32" i="1"/>
  <c r="E344" i="1" l="1"/>
  <c r="D345" i="1"/>
  <c r="D346" i="1"/>
  <c r="D347" i="1"/>
  <c r="D348" i="1"/>
  <c r="D344" i="1" l="1"/>
  <c r="D449" i="1" l="1"/>
  <c r="D450" i="1"/>
  <c r="D451" i="1"/>
  <c r="D452" i="1"/>
  <c r="D453" i="1"/>
  <c r="E459" i="1" l="1"/>
  <c r="F459" i="1"/>
  <c r="G459" i="1"/>
  <c r="H459" i="1"/>
  <c r="I459" i="1"/>
  <c r="D460" i="1"/>
  <c r="D461" i="1"/>
  <c r="D462" i="1"/>
  <c r="D463" i="1"/>
  <c r="D459" i="1" l="1"/>
  <c r="F314" i="1" l="1"/>
  <c r="G314" i="1"/>
  <c r="H314" i="1"/>
  <c r="I314" i="1"/>
  <c r="D315" i="1"/>
  <c r="D316" i="1"/>
  <c r="D317" i="1"/>
  <c r="D318" i="1"/>
  <c r="D314" i="1" l="1"/>
  <c r="D435" i="1" l="1"/>
  <c r="E387" i="1" l="1"/>
  <c r="F387" i="1"/>
  <c r="G387" i="1"/>
  <c r="H387" i="1"/>
  <c r="I387" i="1"/>
  <c r="E439" i="1"/>
  <c r="F439" i="1"/>
  <c r="G439" i="1"/>
  <c r="H439" i="1"/>
  <c r="I439" i="1"/>
  <c r="D440" i="1"/>
  <c r="D441" i="1"/>
  <c r="D442" i="1"/>
  <c r="D443" i="1"/>
  <c r="E231" i="1" l="1"/>
  <c r="K229" i="1"/>
  <c r="K233" i="1" s="1"/>
  <c r="H434" i="1"/>
  <c r="I434" i="1"/>
  <c r="E434" i="1"/>
  <c r="D438" i="1"/>
  <c r="G434" i="1"/>
  <c r="D437" i="1"/>
  <c r="F434" i="1"/>
  <c r="D436" i="1"/>
  <c r="D439" i="1"/>
  <c r="K234" i="1" l="1"/>
  <c r="D434" i="1"/>
  <c r="E364" i="1" l="1"/>
  <c r="F364" i="1"/>
  <c r="G364" i="1"/>
  <c r="H364" i="1"/>
  <c r="I364" i="1"/>
  <c r="D365" i="1"/>
  <c r="D366" i="1"/>
  <c r="D367" i="1"/>
  <c r="D368" i="1"/>
  <c r="D364" i="1" l="1"/>
  <c r="E354" i="1"/>
  <c r="F354" i="1"/>
  <c r="G354" i="1"/>
  <c r="H354" i="1"/>
  <c r="I354" i="1"/>
  <c r="D355" i="1"/>
  <c r="D356" i="1"/>
  <c r="D357" i="1"/>
  <c r="D358" i="1"/>
  <c r="E339" i="1"/>
  <c r="F339" i="1"/>
  <c r="G339" i="1"/>
  <c r="H339" i="1"/>
  <c r="I339" i="1"/>
  <c r="D340" i="1"/>
  <c r="D341" i="1"/>
  <c r="D342" i="1"/>
  <c r="D343" i="1"/>
  <c r="E334" i="1"/>
  <c r="F334" i="1"/>
  <c r="G334" i="1"/>
  <c r="H334" i="1"/>
  <c r="I334" i="1"/>
  <c r="D335" i="1"/>
  <c r="D336" i="1"/>
  <c r="D337" i="1"/>
  <c r="D338" i="1"/>
  <c r="E329" i="1"/>
  <c r="F329" i="1"/>
  <c r="G329" i="1"/>
  <c r="H329" i="1"/>
  <c r="I329" i="1"/>
  <c r="D330" i="1"/>
  <c r="D331" i="1"/>
  <c r="D332" i="1"/>
  <c r="D333" i="1"/>
  <c r="F269" i="1"/>
  <c r="G269" i="1"/>
  <c r="H269" i="1"/>
  <c r="I269" i="1"/>
  <c r="D270" i="1"/>
  <c r="D271" i="1"/>
  <c r="D272" i="1"/>
  <c r="D273" i="1"/>
  <c r="E58" i="1"/>
  <c r="F58" i="1"/>
  <c r="G58" i="1"/>
  <c r="H58" i="1"/>
  <c r="I58" i="1"/>
  <c r="D59" i="1"/>
  <c r="D60" i="1"/>
  <c r="D61" i="1"/>
  <c r="D62" i="1"/>
  <c r="F113" i="1"/>
  <c r="G113" i="1"/>
  <c r="H113" i="1"/>
  <c r="I113" i="1"/>
  <c r="D114" i="1"/>
  <c r="D115" i="1"/>
  <c r="D117" i="1"/>
  <c r="E63" i="1"/>
  <c r="F63" i="1"/>
  <c r="G63" i="1"/>
  <c r="H63" i="1"/>
  <c r="I63" i="1"/>
  <c r="D64" i="1"/>
  <c r="D65" i="1"/>
  <c r="D66" i="1"/>
  <c r="D67" i="1"/>
  <c r="D354" i="1" l="1"/>
  <c r="D339" i="1"/>
  <c r="D334" i="1"/>
  <c r="D329" i="1"/>
  <c r="D58" i="1"/>
  <c r="D63" i="1"/>
  <c r="E153" i="1" l="1"/>
  <c r="F153" i="1"/>
  <c r="G153" i="1"/>
  <c r="H153" i="1"/>
  <c r="I153" i="1"/>
  <c r="D154" i="1"/>
  <c r="D155" i="1"/>
  <c r="D156" i="1"/>
  <c r="D157" i="1"/>
  <c r="D153" i="1" l="1"/>
  <c r="D55" i="1" l="1"/>
  <c r="D56" i="1"/>
  <c r="E19" i="1" l="1"/>
  <c r="F19" i="1"/>
  <c r="G19" i="1"/>
  <c r="H19" i="1"/>
  <c r="I19" i="1"/>
  <c r="E20" i="1"/>
  <c r="F20" i="1"/>
  <c r="G20" i="1"/>
  <c r="H20" i="1"/>
  <c r="I20" i="1"/>
  <c r="F21" i="1"/>
  <c r="G21" i="1"/>
  <c r="H21" i="1"/>
  <c r="I21" i="1"/>
  <c r="E22" i="1"/>
  <c r="F22" i="1"/>
  <c r="G22" i="1"/>
  <c r="H22" i="1"/>
  <c r="I22" i="1"/>
  <c r="F378" i="1" l="1"/>
  <c r="G378" i="1"/>
  <c r="H378" i="1"/>
  <c r="I378" i="1"/>
  <c r="F377" i="1"/>
  <c r="G377" i="1"/>
  <c r="H377" i="1"/>
  <c r="I377" i="1"/>
  <c r="F376" i="1"/>
  <c r="G376" i="1"/>
  <c r="H376" i="1"/>
  <c r="I376" i="1"/>
  <c r="F375" i="1"/>
  <c r="G375" i="1"/>
  <c r="H375" i="1"/>
  <c r="I375" i="1"/>
  <c r="E375" i="1"/>
  <c r="G231" i="1" l="1"/>
  <c r="M229" i="1"/>
  <c r="M233" i="1" s="1"/>
  <c r="I231" i="1"/>
  <c r="O229" i="1"/>
  <c r="O233" i="1" s="1"/>
  <c r="H231" i="1"/>
  <c r="N234" i="1" s="1"/>
  <c r="N229" i="1"/>
  <c r="N233" i="1" s="1"/>
  <c r="F231" i="1"/>
  <c r="L229" i="1"/>
  <c r="L233" i="1" s="1"/>
  <c r="E187" i="1"/>
  <c r="F187" i="1"/>
  <c r="G187" i="1"/>
  <c r="H187" i="1"/>
  <c r="I187" i="1"/>
  <c r="E186" i="1"/>
  <c r="K13" i="1" s="1"/>
  <c r="K16" i="1" s="1"/>
  <c r="F186" i="1"/>
  <c r="L13" i="1" s="1"/>
  <c r="L16" i="1" s="1"/>
  <c r="G186" i="1"/>
  <c r="M13" i="1" s="1"/>
  <c r="M16" i="1" s="1"/>
  <c r="H186" i="1"/>
  <c r="N13" i="1" s="1"/>
  <c r="N16" i="1" s="1"/>
  <c r="I186" i="1"/>
  <c r="O13" i="1" s="1"/>
  <c r="O16" i="1" s="1"/>
  <c r="E185" i="1"/>
  <c r="F185" i="1"/>
  <c r="G185" i="1"/>
  <c r="H185" i="1"/>
  <c r="I185" i="1"/>
  <c r="I184" i="1"/>
  <c r="E184" i="1"/>
  <c r="F184" i="1"/>
  <c r="G184" i="1"/>
  <c r="H184" i="1"/>
  <c r="O234" i="1" l="1"/>
  <c r="L234" i="1"/>
  <c r="M234" i="1"/>
  <c r="D231" i="1"/>
  <c r="E108" i="1"/>
  <c r="F108" i="1"/>
  <c r="G108" i="1"/>
  <c r="H108" i="1"/>
  <c r="I108" i="1"/>
  <c r="D109" i="1"/>
  <c r="D110" i="1"/>
  <c r="D111" i="1"/>
  <c r="D112" i="1"/>
  <c r="D108" i="1" l="1"/>
  <c r="E359" i="1" l="1"/>
  <c r="F359" i="1"/>
  <c r="G359" i="1"/>
  <c r="H359" i="1"/>
  <c r="I359" i="1"/>
  <c r="D359" i="1" l="1"/>
  <c r="D360" i="1"/>
  <c r="D361" i="1"/>
  <c r="D362" i="1"/>
  <c r="D363" i="1"/>
  <c r="E309" i="1" l="1"/>
  <c r="F309" i="1"/>
  <c r="G309" i="1"/>
  <c r="H309" i="1"/>
  <c r="I309" i="1"/>
  <c r="F304" i="1"/>
  <c r="G304" i="1"/>
  <c r="H304" i="1"/>
  <c r="I304" i="1"/>
  <c r="E299" i="1"/>
  <c r="F299" i="1"/>
  <c r="G299" i="1"/>
  <c r="H299" i="1"/>
  <c r="I299" i="1"/>
  <c r="E294" i="1"/>
  <c r="F294" i="1"/>
  <c r="G294" i="1"/>
  <c r="H294" i="1"/>
  <c r="I294" i="1"/>
  <c r="E289" i="1"/>
  <c r="F289" i="1"/>
  <c r="G289" i="1"/>
  <c r="H289" i="1"/>
  <c r="I289" i="1"/>
  <c r="E284" i="1"/>
  <c r="F284" i="1"/>
  <c r="G284" i="1"/>
  <c r="H284" i="1"/>
  <c r="I284" i="1"/>
  <c r="D285" i="1"/>
  <c r="D286" i="1"/>
  <c r="D287" i="1"/>
  <c r="D288" i="1"/>
  <c r="D290" i="1"/>
  <c r="D291" i="1"/>
  <c r="D292" i="1"/>
  <c r="D293" i="1"/>
  <c r="D295" i="1"/>
  <c r="D296" i="1"/>
  <c r="D297" i="1"/>
  <c r="D298" i="1"/>
  <c r="D300" i="1"/>
  <c r="D301" i="1"/>
  <c r="D302" i="1"/>
  <c r="D303" i="1"/>
  <c r="D305" i="1"/>
  <c r="D306" i="1"/>
  <c r="D308" i="1"/>
  <c r="D310" i="1"/>
  <c r="D311" i="1"/>
  <c r="D312" i="1"/>
  <c r="D313" i="1"/>
  <c r="E103" i="1"/>
  <c r="F103" i="1"/>
  <c r="G103" i="1"/>
  <c r="H103" i="1"/>
  <c r="I103" i="1"/>
  <c r="E98" i="1"/>
  <c r="F98" i="1"/>
  <c r="G98" i="1"/>
  <c r="H98" i="1"/>
  <c r="I98" i="1"/>
  <c r="E93" i="1"/>
  <c r="F93" i="1"/>
  <c r="G93" i="1"/>
  <c r="H93" i="1"/>
  <c r="I93" i="1"/>
  <c r="E88" i="1"/>
  <c r="F88" i="1"/>
  <c r="G88" i="1"/>
  <c r="H88" i="1"/>
  <c r="I88" i="1"/>
  <c r="E83" i="1"/>
  <c r="F83" i="1"/>
  <c r="G83" i="1"/>
  <c r="H83" i="1"/>
  <c r="I83" i="1"/>
  <c r="E78" i="1"/>
  <c r="F78" i="1"/>
  <c r="G78" i="1"/>
  <c r="H78" i="1"/>
  <c r="I78" i="1"/>
  <c r="E73" i="1"/>
  <c r="F73" i="1"/>
  <c r="G73" i="1"/>
  <c r="H73" i="1"/>
  <c r="I73" i="1"/>
  <c r="D74" i="1"/>
  <c r="D75" i="1"/>
  <c r="D76" i="1"/>
  <c r="D77" i="1"/>
  <c r="D79" i="1"/>
  <c r="D80" i="1"/>
  <c r="D81" i="1"/>
  <c r="D82" i="1"/>
  <c r="D84" i="1"/>
  <c r="D85" i="1"/>
  <c r="D86" i="1"/>
  <c r="D87" i="1"/>
  <c r="D89" i="1"/>
  <c r="D90" i="1"/>
  <c r="D91" i="1"/>
  <c r="D92" i="1"/>
  <c r="D94" i="1"/>
  <c r="D95" i="1"/>
  <c r="D96" i="1"/>
  <c r="D97" i="1"/>
  <c r="D99" i="1"/>
  <c r="D100" i="1"/>
  <c r="D101" i="1"/>
  <c r="D102" i="1"/>
  <c r="D104" i="1"/>
  <c r="D105" i="1"/>
  <c r="D106" i="1"/>
  <c r="D107" i="1"/>
  <c r="D309" i="1" l="1"/>
  <c r="D284" i="1"/>
  <c r="D294" i="1"/>
  <c r="D299" i="1"/>
  <c r="D289" i="1"/>
  <c r="D98" i="1"/>
  <c r="D78" i="1"/>
  <c r="D88" i="1"/>
  <c r="D93" i="1"/>
  <c r="D103" i="1"/>
  <c r="D73" i="1"/>
  <c r="D83" i="1"/>
  <c r="E388" i="1" l="1"/>
  <c r="E232" i="1" s="1"/>
  <c r="F388" i="1"/>
  <c r="F232" i="1" s="1"/>
  <c r="G388" i="1"/>
  <c r="G232" i="1" s="1"/>
  <c r="H388" i="1"/>
  <c r="H232" i="1" s="1"/>
  <c r="I388" i="1"/>
  <c r="I232" i="1" s="1"/>
  <c r="E386" i="1"/>
  <c r="F386" i="1"/>
  <c r="F230" i="1" s="1"/>
  <c r="G386" i="1"/>
  <c r="G230" i="1" s="1"/>
  <c r="H386" i="1"/>
  <c r="H230" i="1" s="1"/>
  <c r="I386" i="1"/>
  <c r="I230" i="1" s="1"/>
  <c r="E385" i="1"/>
  <c r="E229" i="1" s="1"/>
  <c r="F385" i="1"/>
  <c r="F229" i="1" s="1"/>
  <c r="G385" i="1"/>
  <c r="G229" i="1" s="1"/>
  <c r="H385" i="1"/>
  <c r="H229" i="1" s="1"/>
  <c r="I385" i="1"/>
  <c r="I229" i="1" s="1"/>
  <c r="E228" i="1" l="1"/>
  <c r="E16" i="1"/>
  <c r="E10" i="1" s="1"/>
  <c r="F16" i="1"/>
  <c r="F10" i="1" s="1"/>
  <c r="G16" i="1"/>
  <c r="G10" i="1" s="1"/>
  <c r="H16" i="1"/>
  <c r="H10" i="1" s="1"/>
  <c r="I16" i="1"/>
  <c r="I10" i="1" s="1"/>
  <c r="E15" i="1"/>
  <c r="K17" i="1" s="1"/>
  <c r="K18" i="1" s="1"/>
  <c r="F15" i="1"/>
  <c r="L17" i="1" s="1"/>
  <c r="L18" i="1" s="1"/>
  <c r="G15" i="1"/>
  <c r="M17" i="1" s="1"/>
  <c r="M18" i="1" s="1"/>
  <c r="H15" i="1"/>
  <c r="N17" i="1" s="1"/>
  <c r="N18" i="1" s="1"/>
  <c r="I15" i="1"/>
  <c r="O17" i="1" s="1"/>
  <c r="O18" i="1" s="1"/>
  <c r="E14" i="1"/>
  <c r="E8" i="1" s="1"/>
  <c r="F14" i="1"/>
  <c r="F8" i="1" s="1"/>
  <c r="G14" i="1"/>
  <c r="G8" i="1" s="1"/>
  <c r="H14" i="1"/>
  <c r="H8" i="1" s="1"/>
  <c r="I14" i="1"/>
  <c r="I8" i="1" s="1"/>
  <c r="E13" i="1"/>
  <c r="E7" i="1" s="1"/>
  <c r="F13" i="1"/>
  <c r="F7" i="1" s="1"/>
  <c r="G13" i="1"/>
  <c r="G7" i="1" s="1"/>
  <c r="H13" i="1"/>
  <c r="H7" i="1" s="1"/>
  <c r="I13" i="1"/>
  <c r="I7" i="1" s="1"/>
  <c r="D8" i="1" l="1"/>
  <c r="H9" i="1"/>
  <c r="H6" i="1" s="1"/>
  <c r="G9" i="1"/>
  <c r="G6" i="1" s="1"/>
  <c r="F9" i="1"/>
  <c r="F6" i="1" s="1"/>
  <c r="I9" i="1"/>
  <c r="I6" i="1" s="1"/>
  <c r="E9" i="1"/>
  <c r="E6" i="1" s="1"/>
  <c r="D6" i="1" l="1"/>
  <c r="G28" i="1"/>
  <c r="H28" i="1"/>
  <c r="E28" i="1"/>
  <c r="F28" i="1"/>
  <c r="I28" i="1"/>
  <c r="D13" i="1" l="1"/>
  <c r="E499" i="1"/>
  <c r="F499" i="1"/>
  <c r="G499" i="1"/>
  <c r="H499" i="1"/>
  <c r="I499" i="1"/>
  <c r="E494" i="1"/>
  <c r="F494" i="1"/>
  <c r="G494" i="1"/>
  <c r="H494" i="1"/>
  <c r="I494" i="1"/>
  <c r="E489" i="1"/>
  <c r="F489" i="1"/>
  <c r="G489" i="1"/>
  <c r="H489" i="1"/>
  <c r="I489" i="1"/>
  <c r="E484" i="1"/>
  <c r="F484" i="1"/>
  <c r="G484" i="1"/>
  <c r="H484" i="1"/>
  <c r="I484" i="1"/>
  <c r="E479" i="1"/>
  <c r="F479" i="1"/>
  <c r="G479" i="1"/>
  <c r="H479" i="1"/>
  <c r="I479" i="1"/>
  <c r="E474" i="1"/>
  <c r="F474" i="1"/>
  <c r="G474" i="1"/>
  <c r="H474" i="1"/>
  <c r="I474" i="1"/>
  <c r="E469" i="1"/>
  <c r="F469" i="1"/>
  <c r="G469" i="1"/>
  <c r="H469" i="1"/>
  <c r="I469" i="1"/>
  <c r="E464" i="1"/>
  <c r="F464" i="1"/>
  <c r="G464" i="1"/>
  <c r="H464" i="1"/>
  <c r="I464" i="1"/>
  <c r="E429" i="1"/>
  <c r="F429" i="1"/>
  <c r="G429" i="1"/>
  <c r="H429" i="1"/>
  <c r="I429" i="1"/>
  <c r="E424" i="1"/>
  <c r="F424" i="1"/>
  <c r="G424" i="1"/>
  <c r="H424" i="1"/>
  <c r="I424" i="1"/>
  <c r="E419" i="1"/>
  <c r="F419" i="1"/>
  <c r="G419" i="1"/>
  <c r="H419" i="1"/>
  <c r="I419" i="1"/>
  <c r="E414" i="1"/>
  <c r="F414" i="1"/>
  <c r="G414" i="1"/>
  <c r="H414" i="1"/>
  <c r="I414" i="1"/>
  <c r="E409" i="1"/>
  <c r="F409" i="1"/>
  <c r="G409" i="1"/>
  <c r="H409" i="1"/>
  <c r="I409" i="1"/>
  <c r="E404" i="1" l="1"/>
  <c r="F404" i="1"/>
  <c r="G404" i="1"/>
  <c r="H404" i="1"/>
  <c r="I404" i="1"/>
  <c r="E399" i="1"/>
  <c r="F399" i="1"/>
  <c r="G399" i="1"/>
  <c r="H399" i="1"/>
  <c r="I399" i="1"/>
  <c r="E394" i="1"/>
  <c r="F394" i="1"/>
  <c r="G394" i="1"/>
  <c r="H394" i="1"/>
  <c r="I394" i="1"/>
  <c r="E389" i="1"/>
  <c r="F389" i="1"/>
  <c r="G389" i="1"/>
  <c r="H389" i="1"/>
  <c r="I389" i="1"/>
  <c r="E384" i="1"/>
  <c r="F384" i="1"/>
  <c r="G384" i="1"/>
  <c r="H384" i="1"/>
  <c r="I384" i="1"/>
  <c r="E379" i="1"/>
  <c r="F379" i="1"/>
  <c r="G379" i="1"/>
  <c r="H379" i="1"/>
  <c r="I379" i="1"/>
  <c r="E374" i="1"/>
  <c r="F374" i="1"/>
  <c r="G374" i="1"/>
  <c r="H374" i="1"/>
  <c r="I374" i="1"/>
  <c r="E349" i="1"/>
  <c r="F349" i="1"/>
  <c r="G349" i="1"/>
  <c r="H349" i="1"/>
  <c r="I349" i="1"/>
  <c r="E324" i="1"/>
  <c r="F324" i="1"/>
  <c r="G324" i="1"/>
  <c r="H324" i="1"/>
  <c r="I324" i="1"/>
  <c r="E279" i="1"/>
  <c r="F279" i="1"/>
  <c r="G279" i="1"/>
  <c r="H279" i="1"/>
  <c r="I279" i="1"/>
  <c r="E274" i="1"/>
  <c r="F274" i="1"/>
  <c r="G274" i="1"/>
  <c r="H274" i="1"/>
  <c r="I274" i="1"/>
  <c r="F264" i="1"/>
  <c r="G264" i="1"/>
  <c r="H264" i="1"/>
  <c r="I264" i="1"/>
  <c r="F259" i="1"/>
  <c r="G259" i="1"/>
  <c r="H259" i="1"/>
  <c r="I259" i="1"/>
  <c r="E254" i="1"/>
  <c r="F254" i="1"/>
  <c r="G254" i="1"/>
  <c r="H254" i="1"/>
  <c r="I254" i="1"/>
  <c r="E249" i="1"/>
  <c r="F249" i="1"/>
  <c r="G249" i="1"/>
  <c r="H249" i="1"/>
  <c r="I249" i="1"/>
  <c r="E244" i="1"/>
  <c r="F244" i="1"/>
  <c r="G244" i="1"/>
  <c r="H244" i="1"/>
  <c r="I244" i="1"/>
  <c r="E239" i="1"/>
  <c r="F239" i="1"/>
  <c r="G239" i="1"/>
  <c r="H239" i="1"/>
  <c r="I239" i="1"/>
  <c r="E234" i="1"/>
  <c r="F234" i="1"/>
  <c r="G234" i="1"/>
  <c r="H234" i="1"/>
  <c r="I234" i="1"/>
  <c r="F228" i="1"/>
  <c r="G228" i="1"/>
  <c r="H228" i="1"/>
  <c r="I228" i="1"/>
  <c r="E223" i="1"/>
  <c r="F223" i="1"/>
  <c r="G223" i="1"/>
  <c r="H223" i="1"/>
  <c r="I223" i="1"/>
  <c r="E218" i="1"/>
  <c r="F218" i="1"/>
  <c r="G218" i="1"/>
  <c r="H218" i="1"/>
  <c r="I218" i="1"/>
  <c r="E213" i="1"/>
  <c r="F213" i="1"/>
  <c r="G213" i="1"/>
  <c r="H213" i="1"/>
  <c r="I213" i="1"/>
  <c r="E208" i="1"/>
  <c r="F208" i="1"/>
  <c r="G208" i="1"/>
  <c r="H208" i="1"/>
  <c r="I208" i="1"/>
  <c r="E193" i="1"/>
  <c r="F193" i="1"/>
  <c r="G193" i="1"/>
  <c r="H193" i="1"/>
  <c r="I193" i="1"/>
  <c r="E188" i="1"/>
  <c r="F188" i="1"/>
  <c r="G188" i="1"/>
  <c r="H188" i="1"/>
  <c r="I188" i="1"/>
  <c r="E183" i="1"/>
  <c r="F183" i="1"/>
  <c r="G183" i="1"/>
  <c r="H183" i="1"/>
  <c r="I183" i="1"/>
  <c r="E68" i="1"/>
  <c r="F68" i="1"/>
  <c r="G68" i="1"/>
  <c r="H68" i="1"/>
  <c r="I68" i="1"/>
  <c r="E53" i="1"/>
  <c r="F53" i="1"/>
  <c r="G53" i="1"/>
  <c r="H53" i="1"/>
  <c r="I53" i="1"/>
  <c r="E48" i="1"/>
  <c r="F48" i="1"/>
  <c r="G48" i="1"/>
  <c r="H48" i="1"/>
  <c r="I48" i="1"/>
  <c r="E43" i="1"/>
  <c r="F43" i="1"/>
  <c r="G43" i="1"/>
  <c r="H43" i="1"/>
  <c r="I43" i="1"/>
  <c r="E38" i="1"/>
  <c r="F38" i="1"/>
  <c r="E33" i="1"/>
  <c r="F33" i="1"/>
  <c r="G33" i="1"/>
  <c r="H33" i="1"/>
  <c r="I33" i="1"/>
  <c r="D29" i="1"/>
  <c r="D30" i="1"/>
  <c r="D31" i="1"/>
  <c r="D32" i="1"/>
  <c r="D34" i="1"/>
  <c r="D35" i="1"/>
  <c r="D36" i="1"/>
  <c r="D37" i="1"/>
  <c r="D39" i="1"/>
  <c r="D40" i="1"/>
  <c r="D41" i="1"/>
  <c r="D42" i="1"/>
  <c r="D44" i="1"/>
  <c r="D45" i="1"/>
  <c r="D46" i="1"/>
  <c r="D47" i="1"/>
  <c r="D49" i="1"/>
  <c r="D50" i="1"/>
  <c r="D51" i="1"/>
  <c r="D52" i="1"/>
  <c r="D54" i="1"/>
  <c r="D57" i="1"/>
  <c r="D69" i="1"/>
  <c r="D70" i="1"/>
  <c r="D71" i="1"/>
  <c r="D72" i="1"/>
  <c r="D184" i="1"/>
  <c r="D185" i="1"/>
  <c r="D186" i="1"/>
  <c r="D187" i="1"/>
  <c r="D189" i="1"/>
  <c r="D190" i="1"/>
  <c r="D191" i="1"/>
  <c r="D192" i="1"/>
  <c r="D194" i="1"/>
  <c r="D195" i="1"/>
  <c r="D196" i="1"/>
  <c r="D197" i="1"/>
  <c r="D199" i="1"/>
  <c r="D200" i="1"/>
  <c r="D201" i="1"/>
  <c r="D202" i="1"/>
  <c r="D209" i="1"/>
  <c r="D210" i="1"/>
  <c r="D211" i="1"/>
  <c r="D212" i="1"/>
  <c r="D214" i="1"/>
  <c r="D215" i="1"/>
  <c r="D216" i="1"/>
  <c r="D217" i="1"/>
  <c r="D219" i="1"/>
  <c r="D220" i="1"/>
  <c r="D221" i="1"/>
  <c r="D222" i="1"/>
  <c r="D224" i="1"/>
  <c r="D225" i="1"/>
  <c r="D226" i="1"/>
  <c r="D227" i="1"/>
  <c r="D229" i="1"/>
  <c r="D230" i="1"/>
  <c r="D232" i="1"/>
  <c r="D233" i="1"/>
  <c r="D235" i="1"/>
  <c r="D236" i="1"/>
  <c r="D237" i="1"/>
  <c r="D238" i="1"/>
  <c r="D240" i="1"/>
  <c r="D241" i="1"/>
  <c r="D242" i="1"/>
  <c r="D243" i="1"/>
  <c r="D245" i="1"/>
  <c r="D246" i="1"/>
  <c r="D247" i="1"/>
  <c r="D248" i="1"/>
  <c r="D250" i="1"/>
  <c r="D251" i="1"/>
  <c r="D252" i="1"/>
  <c r="D253" i="1"/>
  <c r="D255" i="1"/>
  <c r="D256" i="1"/>
  <c r="D257" i="1"/>
  <c r="D258" i="1"/>
  <c r="D260" i="1"/>
  <c r="D261" i="1"/>
  <c r="D263" i="1"/>
  <c r="D265" i="1"/>
  <c r="D266" i="1"/>
  <c r="D268" i="1"/>
  <c r="D275" i="1"/>
  <c r="D276" i="1"/>
  <c r="D277" i="1"/>
  <c r="D278" i="1"/>
  <c r="D280" i="1"/>
  <c r="D281" i="1"/>
  <c r="D282" i="1"/>
  <c r="D283" i="1"/>
  <c r="D325" i="1"/>
  <c r="D326" i="1"/>
  <c r="D327" i="1"/>
  <c r="D328" i="1"/>
  <c r="D350" i="1"/>
  <c r="D351" i="1"/>
  <c r="D352" i="1"/>
  <c r="D353" i="1"/>
  <c r="D375" i="1"/>
  <c r="D376" i="1"/>
  <c r="D377" i="1"/>
  <c r="D378" i="1"/>
  <c r="D380" i="1"/>
  <c r="D381" i="1"/>
  <c r="D382" i="1"/>
  <c r="D383" i="1"/>
  <c r="D385" i="1"/>
  <c r="D386" i="1"/>
  <c r="D387" i="1"/>
  <c r="D388" i="1"/>
  <c r="D390" i="1"/>
  <c r="D391" i="1"/>
  <c r="D392" i="1"/>
  <c r="D393" i="1"/>
  <c r="D395" i="1"/>
  <c r="D396" i="1"/>
  <c r="D397" i="1"/>
  <c r="D398" i="1"/>
  <c r="D400" i="1"/>
  <c r="D401" i="1"/>
  <c r="D402" i="1"/>
  <c r="D403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27" i="1"/>
  <c r="E23" i="1"/>
  <c r="F23" i="1"/>
  <c r="G23" i="1"/>
  <c r="H23" i="1"/>
  <c r="I23" i="1"/>
  <c r="D24" i="1"/>
  <c r="D25" i="1"/>
  <c r="D26" i="1"/>
  <c r="E18" i="1"/>
  <c r="F18" i="1"/>
  <c r="G18" i="1"/>
  <c r="H18" i="1"/>
  <c r="I18" i="1"/>
  <c r="D19" i="1"/>
  <c r="D20" i="1"/>
  <c r="D21" i="1"/>
  <c r="D22" i="1"/>
  <c r="E12" i="1"/>
  <c r="F12" i="1"/>
  <c r="G12" i="1"/>
  <c r="H12" i="1"/>
  <c r="I12" i="1"/>
  <c r="D14" i="1"/>
  <c r="D15" i="1"/>
  <c r="D16" i="1"/>
  <c r="D349" i="1" l="1"/>
  <c r="D404" i="1"/>
  <c r="D279" i="1"/>
  <c r="D389" i="1"/>
  <c r="D68" i="1"/>
  <c r="D33" i="1"/>
  <c r="D43" i="1"/>
  <c r="D188" i="1"/>
  <c r="D198" i="1"/>
  <c r="D239" i="1"/>
  <c r="D249" i="1"/>
  <c r="D374" i="1"/>
  <c r="D379" i="1"/>
  <c r="D399" i="1"/>
  <c r="D218" i="1"/>
  <c r="D274" i="1"/>
  <c r="D48" i="1"/>
  <c r="D244" i="1"/>
  <c r="D254" i="1"/>
  <c r="D234" i="1"/>
  <c r="D213" i="1"/>
  <c r="D324" i="1"/>
  <c r="D384" i="1"/>
  <c r="D394" i="1"/>
  <c r="D208" i="1"/>
  <c r="D12" i="1"/>
  <c r="D28" i="1"/>
  <c r="D18" i="1"/>
  <c r="D223" i="1"/>
  <c r="D38" i="1"/>
  <c r="D193" i="1"/>
  <c r="D53" i="1"/>
  <c r="D183" i="1"/>
  <c r="D23" i="1"/>
  <c r="D10" i="1"/>
  <c r="D7" i="1"/>
  <c r="D116" i="1" l="1"/>
  <c r="E113" i="1"/>
  <c r="D113" i="1" s="1"/>
  <c r="D307" i="1"/>
  <c r="E304" i="1"/>
  <c r="D304" i="1" l="1"/>
  <c r="D269" i="1"/>
  <c r="D262" i="1"/>
  <c r="E259" i="1"/>
  <c r="D259" i="1" s="1"/>
  <c r="E264" i="1"/>
  <c r="D264" i="1" s="1"/>
  <c r="D267" i="1"/>
  <c r="D228" i="1" l="1"/>
  <c r="D9" i="1" l="1"/>
</calcChain>
</file>

<file path=xl/sharedStrings.xml><?xml version="1.0" encoding="utf-8"?>
<sst xmlns="http://schemas.openxmlformats.org/spreadsheetml/2006/main" count="718" uniqueCount="218">
  <si>
    <t>Статус</t>
  </si>
  <si>
    <t xml:space="preserve">Наименование муниципальной программы, подпрограммы, 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</si>
  <si>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</si>
  <si>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</si>
  <si>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</si>
  <si>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Муниципальная программа</t>
  </si>
  <si>
    <t>Развитие образования</t>
  </si>
  <si>
    <t>всего, в том числе</t>
  </si>
  <si>
    <t xml:space="preserve">федеральный бюджет </t>
  </si>
  <si>
    <t>областной бюджет</t>
  </si>
  <si>
    <t>бюджет городского округа город Воронеж</t>
  </si>
  <si>
    <t>внебюджетные источники</t>
  </si>
  <si>
    <t>в том числе</t>
  </si>
  <si>
    <t>Подпрограмма 1 муниципальной программы городского округа город Воронеж</t>
  </si>
  <si>
    <t>Развитие дошкольного образования</t>
  </si>
  <si>
    <t>федеральный бюджет</t>
  </si>
  <si>
    <t>1.1</t>
  </si>
  <si>
    <t>Проведение капитального ремонта и ремонта, обеспечивающего стабильное функционирование дошкольных образовательных учреждений</t>
  </si>
  <si>
    <t>1.1.1</t>
  </si>
  <si>
    <t>1.2</t>
  </si>
  <si>
    <t>1.2.1</t>
  </si>
  <si>
    <t>1.2.1.8</t>
  </si>
  <si>
    <t>Детский сад на 120 мест в мкр. Масловка, г. Воронеж</t>
  </si>
  <si>
    <t>1.2.1.9</t>
  </si>
  <si>
    <t>Детский сад на 120 мест,  пер. Лиственный, г. Воронеж</t>
  </si>
  <si>
    <t>1.2.1.10</t>
  </si>
  <si>
    <t>1.2.1.11</t>
  </si>
  <si>
    <t xml:space="preserve">Детский сад на 310 мест, микрорайон Отрожка, г. Воронеж  </t>
  </si>
  <si>
    <t>1.2.1.12</t>
  </si>
  <si>
    <t>1.2.1.13</t>
  </si>
  <si>
    <t>1.2.1.14</t>
  </si>
  <si>
    <t>1.2.1.15</t>
  </si>
  <si>
    <t xml:space="preserve">Детский сад на 280 мест, ул. Тепличная, 2 д, г. Воронеж </t>
  </si>
  <si>
    <t>1.3</t>
  </si>
  <si>
    <t>Модернизация материально-технической базы муниципальных дошкольных образовательных учреждений, приобретение услуг, работ для целей капитальных вложений</t>
  </si>
  <si>
    <t>1.3.1</t>
  </si>
  <si>
    <t>Приведение материально-технической базы функционирующих и вновь построенных муниципальных дошкольных образовательных организаций  в соответствие требованиям ФГОС ДО, приобретение услуг, работ для целей капитальных вложений</t>
  </si>
  <si>
    <t>1.4</t>
  </si>
  <si>
    <t>1.4.1</t>
  </si>
  <si>
    <t>Проведение муниципального конкурса «Воспитатель года»</t>
  </si>
  <si>
    <t>1.5</t>
  </si>
  <si>
    <t xml:space="preserve">Финансовое обеспечение на выполнение муниципального задания дошкольными образовательными организациями </t>
  </si>
  <si>
    <t>1.5.1</t>
  </si>
  <si>
    <t>Осуществление финансирования муниципальных дошкольных образовательных организаций городского округа  на выполнение ими муниципального задания по оказанию услуги по предоставлению общедоступного и бесплатного дошкольного образования по основным общеобразовательным программам дошкольного образования</t>
  </si>
  <si>
    <t>1.5.2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</si>
  <si>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</si>
  <si>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Содержание муниципальных учреждений, оплата товаров и услуг из средств областного бюджета</t>
  </si>
  <si>
    <t>Подпрограмма 2 муниципальной программы городского округа город Воронеж</t>
  </si>
  <si>
    <t>Развитие общего и дополнительного образования</t>
  </si>
  <si>
    <t>2.1</t>
  </si>
  <si>
    <t>Достижение новых качественных образовательных результатов выпускниками образовательных организаций городского округа город Воронеж</t>
  </si>
  <si>
    <t>2.1.1</t>
  </si>
  <si>
    <t>2.1.2</t>
  </si>
  <si>
    <t>Организация отдыха детей в каникулярное время,  временного трудоустройства в период летних школьных каникул старшеклассников в возрасте от 14 до 18 лет</t>
  </si>
  <si>
    <t>2.1.3</t>
  </si>
  <si>
    <t>Обеспечение учащихся общеобразовательных учреждений молочной продукцией</t>
  </si>
  <si>
    <t>2.1.4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</si>
  <si>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</si>
  <si>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2.2</t>
  </si>
  <si>
    <t>2.2.1</t>
  </si>
  <si>
    <t>2.3</t>
  </si>
  <si>
    <t>Строительство и реконструкция объектов общего и дополнительного образования</t>
  </si>
  <si>
    <t>2.3.1</t>
  </si>
  <si>
    <t>Строительство  общеобразовательных организаций</t>
  </si>
  <si>
    <t xml:space="preserve">Строительство пристроек к существующим образовательным организациям
</t>
  </si>
  <si>
    <t>2.4</t>
  </si>
  <si>
    <t>Проведение капитального ремонта и ремонтных работ для обеспечения функционирования и  подготовки  к новому учебному году, выполнение требований санитарных и строительных норм, пожарной безопасности и иных требований к инфраструктуре общеобразовательных учреждений и учреждений дополнительного образования</t>
  </si>
  <si>
    <t>2.4.1</t>
  </si>
  <si>
    <t>Проведение капитального ремонта и ремонтных работ для обеспечения функционирования и  подготовки  к новому учебному году общеобразовательных учреждений и учреждений дополнительного образования</t>
  </si>
  <si>
    <t>2.5</t>
  </si>
  <si>
    <t>2.5.1</t>
  </si>
  <si>
    <t xml:space="preserve">  Стимулирование мотивации непрерывного профессионального развития,  творческой активности педагогов, создание условий для выявления и обмена лучшими практиками  посредством участия в городских и региональных педагогических мероприятиях и конкурсах</t>
  </si>
  <si>
    <t>2.6</t>
  </si>
  <si>
    <t>Осуществление финансирования муниципальных организаций общего образования городского округа  на выполнение ими муниципального задания по оказанию услуги по предоставлению общедоступного и бесплатного начального общего, основного общего, среднего  общего образования по основным общеобразовательным программам</t>
  </si>
  <si>
    <t xml:space="preserve">Осуществление финансирования муниципальных казенных учреждений бухгалтерско-расчетных центров на ведение  централизованного бухгалтерского учета в сфере образования </t>
  </si>
  <si>
    <t xml:space="preserve">Обеспечение деятельности МКУ «Центр развития образования и молодежных проектов» </t>
  </si>
  <si>
    <t>Доплата к пенсии неработающим пенсионерам,  имеющим почетное звание «Заслуженный учитель Российской Федерации»</t>
  </si>
  <si>
    <t>Дотация на питание родителям (законным представителям) обучающихся в общеобразовательных учреждениях, расположенных на территории городского округа город Воронеж</t>
  </si>
  <si>
    <t>Подпрограмма 3  муниципальной программы городского округа город Воронеж</t>
  </si>
  <si>
    <t>3.1</t>
  </si>
  <si>
    <t>3.2</t>
  </si>
  <si>
    <t>Гражданское образование и патриотическое воспитание молодежи, содействие формированию культурно-нравственных ценностей. Развитие инфраструктуры военно-патриотического воспитания и подготовка к службе в рядах Вооруженных Сил Российской Федерации</t>
  </si>
  <si>
    <t>Основное мероприятие 1</t>
  </si>
  <si>
    <t>Создание условий для отдыха детей городского округа город Воронеж</t>
  </si>
  <si>
    <t>Основное мероприятие 2</t>
  </si>
  <si>
    <t>Социализация детей-сирот и детей, нуждающихся в особой защите государства</t>
  </si>
  <si>
    <t>Выплаты приемной семье на содержание подопечных детей</t>
  </si>
  <si>
    <t>Обеспечение выплат вознаграждения, причитающегося приемному родителю</t>
  </si>
  <si>
    <t>Выплаты семьям опекунов на содержание подопечных детей</t>
  </si>
  <si>
    <t>Детский сад на 210 мест в мкр. Отрожка, г. Воронеж</t>
  </si>
  <si>
    <t>Детский сад на 220 мест в мкр. Электроника, г. Воронеж</t>
  </si>
  <si>
    <t xml:space="preserve">Детский сад на 300 мест по ул. Ростовская,  г. Воронеж  </t>
  </si>
  <si>
    <t>Общеобразовательная школа на 1224 места в мкр. Отрожка,  г. Воронеж</t>
  </si>
  <si>
    <t>Общеобразовательная школа на 2000 мест по ул. Ростовская,  г. Воронеж</t>
  </si>
  <si>
    <t>Общеобразовательная школа на 1101 место в мкр. Электроника, г. Воронеж</t>
  </si>
  <si>
    <t>Вовлечение молодежи в социальную практику, обеспечение поддержки творческой активности молодежи</t>
  </si>
  <si>
    <t>Общеобразовательная школа ЖК «Задонье», «Гринпарк» на 1224 места в г. Воронеже</t>
  </si>
  <si>
    <t>Пристройка к МБОУ СОШ № 84 со школьным стадионом в г. Воронеже</t>
  </si>
  <si>
    <t xml:space="preserve">Детский сад на 250 мест в мкр. Задонье, г. Воронеж </t>
  </si>
  <si>
    <t xml:space="preserve">Детский сад на 300 мест в мкр. Задонье, г. Воронеж </t>
  </si>
  <si>
    <t>Детский сад на 200 мест по ул. Грамши в г. Воронеже</t>
  </si>
  <si>
    <t>2026 год</t>
  </si>
  <si>
    <t>2027 год</t>
  </si>
  <si>
    <t>2028 год</t>
  </si>
  <si>
    <t>2029 год</t>
  </si>
  <si>
    <t>2030 год</t>
  </si>
  <si>
    <t>1.2.1.1</t>
  </si>
  <si>
    <t>1.2.1.2</t>
  </si>
  <si>
    <t>1.2.1.3</t>
  </si>
  <si>
    <t>1.2.1.4</t>
  </si>
  <si>
    <t>1.2.1.5</t>
  </si>
  <si>
    <t>1.2.1.6</t>
  </si>
  <si>
    <t>1.2.1.7</t>
  </si>
  <si>
    <t>2.2.1.6</t>
  </si>
  <si>
    <t>2.2.1.7</t>
  </si>
  <si>
    <t>2.2.1.8</t>
  </si>
  <si>
    <t>2.2.2</t>
  </si>
  <si>
    <t>2.2.2.1</t>
  </si>
  <si>
    <t>2.2.2.2</t>
  </si>
  <si>
    <t>2.5.2</t>
  </si>
  <si>
    <t>2.5.3</t>
  </si>
  <si>
    <t>2.5.4</t>
  </si>
  <si>
    <t>2.5.6</t>
  </si>
  <si>
    <t>2.2.1.1</t>
  </si>
  <si>
    <t>2.2.1.2</t>
  </si>
  <si>
    <t>2.2.1.3</t>
  </si>
  <si>
    <t>2.2.1.4</t>
  </si>
  <si>
    <t>2.2.1.5</t>
  </si>
  <si>
    <t>к муниципальной программе</t>
  </si>
  <si>
    <t>оу</t>
  </si>
  <si>
    <t>стройка</t>
  </si>
  <si>
    <t>уо</t>
  </si>
  <si>
    <t>Строительство детских садов  строительными  организациями с последующим их приобретением в муниципальную собственность</t>
  </si>
  <si>
    <t>Детский сад на 280 мест по ул. Остужева в г. Воронеже</t>
  </si>
  <si>
    <t>Детский сад на 220 мест, ул. Ленинградская, г. Воронеж</t>
  </si>
  <si>
    <t>1.2.1.16</t>
  </si>
  <si>
    <t xml:space="preserve">Пристройка к МБОУ лицей № 4 по ул. Генерала Лизюкова, 87 </t>
  </si>
  <si>
    <t>Пристройка к МБОУ СОШ № 95 по ул. Владимира Невского, 42 в г. Воронеже</t>
  </si>
  <si>
    <t>Пристройка к МБОУ лицею № 3 по ул. Переверткина, 25 в г. Воронеже</t>
  </si>
  <si>
    <t>Пристройка к МБОУ «Лицей «МОК № 2» по ул. Шендрикова, 7 в г. Воронеже</t>
  </si>
  <si>
    <t>2.2.1.9</t>
  </si>
  <si>
    <t>2.2.2.3</t>
  </si>
  <si>
    <t>2.2.2.4</t>
  </si>
  <si>
    <t>2.2.2.5</t>
  </si>
  <si>
    <t>2.2.2.6</t>
  </si>
  <si>
    <t>2.2.2.7</t>
  </si>
  <si>
    <t>Пристройка к МБОУ СОШ № 97 по ул. Новосибирская, 49 в г. Воронеже</t>
  </si>
  <si>
    <t>выкуп</t>
  </si>
  <si>
    <t xml:space="preserve">Формирование новой технологической среды в муниципальной системе образования </t>
  </si>
  <si>
    <t>Общеобразовательная школа на 1224 места по ул. Тепличная, 2д,  г. Воронеж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</si>
  <si>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(II этап)</t>
  </si>
  <si>
    <t>Общеобразовательная школа на 1101 место мкр. Новый и Новый Бомбей, г. Воронеж</t>
  </si>
  <si>
    <t>Обеспечение высокого качества услуг дошкольного образования</t>
  </si>
  <si>
    <t>1.2.2</t>
  </si>
  <si>
    <t>Детский сад на 150 мест по ул. Волнистая, 29В, г. Воронеж</t>
  </si>
  <si>
    <t>1.6</t>
  </si>
  <si>
    <t>2.7.1</t>
  </si>
  <si>
    <t>2.7</t>
  </si>
  <si>
    <t xml:space="preserve"> Реализация мероприятий муниципальных составляющих региональных проектов</t>
  </si>
  <si>
    <t>Строительство дополнительного корпуса МБДОУ «Детский сад общеразвивающего вида № 24», бул. Олимпийский, д. 8, г. Воронеж</t>
  </si>
  <si>
    <t>Общеобразовательная школа на 1224 места по ул. Изыскателей, 219А, В, участок № 20, г. Воронеж</t>
  </si>
  <si>
    <t>Пристройка спортивного зала к зданию МБОУ СОШ № 24 по адресу: ул. Генерала Лохматикова, 43 в г. Воронеже</t>
  </si>
  <si>
    <t>1.2.2.2</t>
  </si>
  <si>
    <t>2.2.1.10</t>
  </si>
  <si>
    <t>Школа на 2000 мест по ул. Острогожская в г. Воронеже (включая ПИР)</t>
  </si>
  <si>
    <t>Общеобразовательная школа на 1224 места по ул. Изыскателей,в г. Воронеже (включая ПИР)</t>
  </si>
  <si>
    <t>Финансовое обеспечение на выполнение муниципального задания, социального заказа организациями начального общего, основного общего, среднего общего образования, организациями дополнительного образования  и межшкольными учебными комбинатами, а также  финансирование организаций, осуществляющих ведение централизованного бухгалтерского учета, и обеспечение деятельности МКУ ЦРОИМП</t>
  </si>
  <si>
    <t>Осуществление финансирования  организаций дополнительного образования  городского округа  на выполнение ими муниципального задания, социального заказа по оказанию услуги по предоставлению дополнительного образования по дополнительным образовательным программам</t>
  </si>
  <si>
    <t>2.8.</t>
  </si>
  <si>
    <t>Реализация мероприятий в сфере молодежной политики</t>
  </si>
  <si>
    <t>Организация бесплатной перевозки обучающихся муниципальных образовательных организаций</t>
  </si>
  <si>
    <t>транспорт</t>
  </si>
  <si>
    <t>1.2.2.3</t>
  </si>
  <si>
    <t>1.2.2.4</t>
  </si>
  <si>
    <t>1.2.2.5</t>
  </si>
  <si>
    <t>Встроенно-пристроенное ДОО на 100 мест участок 13.3 в городском округе город Воронеж по ул. Загоровского, ул.Шишкова,140,Б, уч.3 (выкуп)</t>
  </si>
  <si>
    <t xml:space="preserve">Встроенно-пристроенный детский сад на 140 мест: Российская Федерация, Воронежская область, городской округ город Воронеж, город Воронеж,
Московский проспект, дом 189/3, помещение 1
</t>
  </si>
  <si>
    <t>2.2.2.8</t>
  </si>
  <si>
    <t xml:space="preserve">Оптимизация системы финансирования образовательных организаций для обеспечения достойного уровня жизни занятых в них работников и привлечения новых высококвалифицированных кадров и молодых специалистов </t>
  </si>
  <si>
    <t>Строительство и реконструкция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</si>
  <si>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Строительство и реконструкция муниципальных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</si>
  <si>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Общеобразовательная школа на 2000 мест по ул. Ленинградская (в квартале ул. Ленинградская-Ленинский пр.) в г. Воронеже</t>
  </si>
  <si>
    <t>1.2.1.18</t>
  </si>
  <si>
    <t>О.Н. Бакуменко</t>
  </si>
  <si>
    <t>Руководитель управления образования и молодежной политики</t>
  </si>
  <si>
    <t>1.2.1.19</t>
  </si>
  <si>
    <t>1.2.1.20</t>
  </si>
  <si>
    <t>Детский сад на 260 мест по                                    ул. 45 Стрелковой дивизии, г. Воронеж</t>
  </si>
  <si>
    <t>Приложение № 6</t>
  </si>
  <si>
    <t>1.2.1.21</t>
  </si>
  <si>
    <t>Строительство пристройки к МБДОУ «Детский сад  общеразвивающего вида                      № 102»</t>
  </si>
  <si>
    <t>2.2.2.9</t>
  </si>
  <si>
    <t xml:space="preserve">Пристройка к МБОУ СОШ № 47 по ул. Беговая,2, в г. Воронеже 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</si>
  <si>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</si>
  <si>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Региональный проект «Педагоги и наставники»</t>
  </si>
  <si>
    <t>2.7.1.1</t>
  </si>
  <si>
    <t>2.7.1.2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</si>
  <si>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</t>
  </si>
  <si>
    <t>Мероприятия по обеспечению деятельности  советников дирекора по воспитанию и взаимодействию с детскими общественными объедитнениями в общеобразовательных организациях</t>
  </si>
  <si>
    <t>2.7.1.3</t>
  </si>
  <si>
    <t>1.4.2</t>
  </si>
  <si>
    <t>Субсидии юридическим лицам, индивидуальным предпринимателям  в целях возмещения затрат за содержание детей, присмотр и уход за детьми в негосударственных дошкольных образовательных учреждениях, реализующих основную общеобразовательную программу дошкольного образования</t>
  </si>
  <si>
    <t>Пристройка к МБОУ СОШ № 62 по ул. Безезовая Роща,21</t>
  </si>
  <si>
    <r>
      <t>Детский сад на 300 мест, ул. Загоровского</t>
    </r>
    <r>
      <rPr>
        <sz val="16"/>
        <rFont val="Times New Roman"/>
        <family val="1"/>
        <charset val="204"/>
      </rPr>
      <t xml:space="preserve"> -</t>
    </r>
    <r>
      <rPr>
        <sz val="11"/>
        <rFont val="Times New Roman"/>
        <family val="1"/>
        <charset val="204"/>
      </rPr>
      <t xml:space="preserve"> ул. Шишкова, 140б, участок №29, г. Воронеж</t>
    </r>
  </si>
  <si>
    <t>1.2.1.22</t>
  </si>
  <si>
    <t>Детский сад на 160 мест по ул. Жемчужная, г. Воронеж</t>
  </si>
  <si>
    <t>1.2.1.23</t>
  </si>
  <si>
    <t>Встроенно-пристроенная детская дошкольная образовательная организация на 200 мест в жилом доме поз. 7. Жилая застройка на земельных участках, расположенных по адресам: Воронежская область, город Воронеж, ул. Загоровского, ул. Шишкова, 140б, уч. 3.Урбан-блок 6,7 (выкуп)</t>
  </si>
  <si>
    <t>1.2.2.6</t>
  </si>
  <si>
    <t>Детский сад на 280 мест на территории МБОУ СОШ 46 (ул. Дмитрия Горина, 61, мкр. Подгорное)(выкуп)</t>
  </si>
  <si>
    <t>Строительство пристройки (актового зала) к МБДОУ Детский сад комбинированного вида № 178 г.Воронеж, пер.Балтийский,76</t>
  </si>
  <si>
    <t>Детский сад на 250 мест по ул. Ильюшина в г. Воронеж 
(ЖК "Озерки")</t>
  </si>
  <si>
    <t>Детский сад на 300 мест по адресу: г. Воронеж, ул. Ворошилова,41а</t>
  </si>
  <si>
    <t>Детское дошкольное учреждение  на 600 мест  расположенное по адресу: Воронежская область, г.о. город Воронеж, г Воронеж, ул Академика Гмелина, д. 5</t>
  </si>
  <si>
    <t>2.2.1.11</t>
  </si>
  <si>
    <t>Общеобразовательная школа на 1101 место по ул. 45 Стрелковой дивизии, г. Воронеж</t>
  </si>
  <si>
    <t>1.2.1.17</t>
  </si>
  <si>
    <t>2.5.5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</si>
</sst>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000"/>
    <numFmt numFmtId="166" formatCode="#,##0.00\ _₽"/>
    <numFmt numFmtId="167" formatCode="0.0"/>
    <numFmt numFmtId="168" formatCode="#,##0.0\ _₽"/>
    <numFmt numFmtId="169" formatCode="#,##0\ _₽"/>
    <numFmt numFmtId="170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48">
    <xf numFmtId="0" fontId="0" fillId="0" borderId="0"/>
    <xf numFmtId="0" fontId="2" fillId="0" borderId="0"/>
    <xf numFmtId="0" fontId="7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0" fillId="0" borderId="0"/>
    <xf numFmtId="0" fontId="17" fillId="0" borderId="0"/>
    <xf numFmtId="0" fontId="18" fillId="0" borderId="0">
      <alignment horizontal="right" vertical="top" wrapText="1"/>
    </xf>
    <xf numFmtId="49" fontId="19" fillId="0" borderId="9">
      <alignment horizontal="center" vertical="center" wrapText="1"/>
    </xf>
    <xf numFmtId="49" fontId="20" fillId="4" borderId="10">
      <alignment horizontal="center" vertical="top" shrinkToFit="1"/>
    </xf>
    <xf numFmtId="49" fontId="20" fillId="4" borderId="11">
      <alignment horizontal="center" vertical="top" shrinkToFit="1"/>
    </xf>
    <xf numFmtId="4" fontId="20" fillId="4" borderId="11">
      <alignment horizontal="right" vertical="top" shrinkToFit="1"/>
    </xf>
    <xf numFmtId="4" fontId="20" fillId="4" borderId="12">
      <alignment horizontal="right" vertical="top" shrinkToFit="1"/>
    </xf>
    <xf numFmtId="49" fontId="19" fillId="5" borderId="13">
      <alignment horizontal="center" vertical="top" shrinkToFit="1"/>
    </xf>
    <xf numFmtId="49" fontId="19" fillId="5" borderId="14">
      <alignment horizontal="center" vertical="top" shrinkToFit="1"/>
    </xf>
    <xf numFmtId="4" fontId="19" fillId="5" borderId="14">
      <alignment horizontal="right" vertical="top" shrinkToFit="1"/>
    </xf>
    <xf numFmtId="4" fontId="19" fillId="5" borderId="15">
      <alignment horizontal="right" vertical="top" shrinkToFit="1"/>
    </xf>
    <xf numFmtId="49" fontId="19" fillId="6" borderId="16">
      <alignment horizontal="center" vertical="top" shrinkToFit="1"/>
    </xf>
    <xf numFmtId="49" fontId="19" fillId="6" borderId="8">
      <alignment horizontal="center" vertical="top" shrinkToFit="1"/>
    </xf>
    <xf numFmtId="4" fontId="19" fillId="6" borderId="8">
      <alignment horizontal="right" vertical="top" shrinkToFit="1"/>
    </xf>
    <xf numFmtId="4" fontId="19" fillId="6" borderId="17">
      <alignment horizontal="right" vertical="top" shrinkToFit="1"/>
    </xf>
    <xf numFmtId="49" fontId="21" fillId="0" borderId="16">
      <alignment horizontal="center" vertical="top" shrinkToFit="1"/>
    </xf>
    <xf numFmtId="49" fontId="18" fillId="0" borderId="8">
      <alignment horizontal="center" vertical="top" shrinkToFit="1"/>
    </xf>
    <xf numFmtId="4" fontId="18" fillId="0" borderId="8">
      <alignment horizontal="right" vertical="top" shrinkToFit="1"/>
    </xf>
    <xf numFmtId="4" fontId="18" fillId="0" borderId="17">
      <alignment horizontal="right" vertical="top" shrinkToFit="1"/>
    </xf>
    <xf numFmtId="4" fontId="20" fillId="7" borderId="18">
      <alignment horizontal="right" shrinkToFit="1"/>
    </xf>
    <xf numFmtId="4" fontId="20" fillId="7" borderId="19">
      <alignment horizontal="right" shrinkToFit="1"/>
    </xf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22" fillId="0" borderId="0"/>
    <xf numFmtId="0" fontId="1" fillId="0" borderId="0"/>
    <xf numFmtId="9" fontId="2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1" fillId="0" borderId="0"/>
    <xf numFmtId="0" fontId="10" fillId="0" borderId="0"/>
    <xf numFmtId="0" fontId="17" fillId="0" borderId="0"/>
  </cellStyleXfs>
  <cellXfs count="116">
    <xf numFmtId="0" fontId="0" fillId="0" borderId="0" xfId="0"/>
    <xf numFmtId="0" fontId="8" fillId="0" borderId="0" xfId="0" applyFont="1"/>
    <xf numFmtId="0" fontId="8" fillId="2" borderId="0" xfId="0" applyFont="1" applyFill="1"/>
    <xf numFmtId="0" fontId="8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9" fillId="0" borderId="0" xfId="0" applyFont="1" applyFill="1" applyBorder="1" applyAlignment="1"/>
    <xf numFmtId="0" fontId="8" fillId="0" borderId="0" xfId="0" applyFont="1" applyBorder="1"/>
    <xf numFmtId="0" fontId="8" fillId="2" borderId="0" xfId="0" applyFont="1" applyFill="1" applyBorder="1"/>
    <xf numFmtId="166" fontId="8" fillId="0" borderId="1" xfId="0" applyNumberFormat="1" applyFont="1" applyFill="1" applyBorder="1" applyAlignment="1">
      <alignment horizontal="center" vertical="center"/>
    </xf>
    <xf numFmtId="4" fontId="16" fillId="0" borderId="0" xfId="0" applyNumberFormat="1" applyFont="1" applyFill="1"/>
    <xf numFmtId="0" fontId="9" fillId="0" borderId="0" xfId="0" applyFont="1" applyFill="1"/>
    <xf numFmtId="0" fontId="2" fillId="0" borderId="0" xfId="1" applyFill="1"/>
    <xf numFmtId="0" fontId="0" fillId="0" borderId="0" xfId="0" applyFill="1"/>
    <xf numFmtId="4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9" fillId="0" borderId="0" xfId="0" applyFont="1" applyFill="1" applyAlignment="1"/>
    <xf numFmtId="0" fontId="8" fillId="0" borderId="0" xfId="0" applyFont="1" applyFill="1" applyBorder="1"/>
    <xf numFmtId="0" fontId="8" fillId="0" borderId="1" xfId="0" applyFont="1" applyFill="1" applyBorder="1"/>
    <xf numFmtId="4" fontId="11" fillId="0" borderId="1" xfId="0" applyNumberFormat="1" applyFont="1" applyFill="1" applyBorder="1"/>
    <xf numFmtId="4" fontId="8" fillId="0" borderId="1" xfId="0" applyNumberFormat="1" applyFont="1" applyFill="1" applyBorder="1"/>
    <xf numFmtId="4" fontId="8" fillId="0" borderId="0" xfId="0" applyNumberFormat="1" applyFont="1" applyFill="1" applyBorder="1"/>
    <xf numFmtId="0" fontId="13" fillId="0" borderId="0" xfId="0" applyFont="1" applyFill="1"/>
    <xf numFmtId="1" fontId="8" fillId="0" borderId="0" xfId="0" applyNumberFormat="1" applyFont="1" applyFill="1"/>
    <xf numFmtId="166" fontId="5" fillId="0" borderId="1" xfId="1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/>
    <xf numFmtId="4" fontId="8" fillId="0" borderId="6" xfId="0" applyNumberFormat="1" applyFont="1" applyFill="1" applyBorder="1"/>
    <xf numFmtId="0" fontId="0" fillId="0" borderId="0" xfId="0" applyFill="1" applyBorder="1"/>
    <xf numFmtId="0" fontId="9" fillId="0" borderId="0" xfId="0" applyFont="1" applyFill="1" applyBorder="1" applyAlignment="1"/>
    <xf numFmtId="2" fontId="8" fillId="0" borderId="0" xfId="0" applyNumberFormat="1" applyFont="1" applyFill="1" applyBorder="1"/>
    <xf numFmtId="166" fontId="8" fillId="0" borderId="0" xfId="0" applyNumberFormat="1" applyFont="1" applyFill="1" applyBorder="1"/>
    <xf numFmtId="1" fontId="8" fillId="0" borderId="0" xfId="0" applyNumberFormat="1" applyFont="1" applyFill="1" applyBorder="1"/>
    <xf numFmtId="0" fontId="13" fillId="0" borderId="0" xfId="0" applyFont="1" applyFill="1" applyBorder="1"/>
    <xf numFmtId="167" fontId="8" fillId="0" borderId="0" xfId="0" applyNumberFormat="1" applyFont="1" applyFill="1" applyBorder="1"/>
    <xf numFmtId="168" fontId="8" fillId="0" borderId="0" xfId="0" applyNumberFormat="1" applyFont="1" applyFill="1" applyBorder="1"/>
    <xf numFmtId="169" fontId="8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5" fillId="0" borderId="5" xfId="2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vertical="center" wrapText="1"/>
    </xf>
    <xf numFmtId="4" fontId="15" fillId="0" borderId="0" xfId="0" applyNumberFormat="1" applyFont="1" applyFill="1" applyAlignment="1"/>
    <xf numFmtId="4" fontId="13" fillId="0" borderId="0" xfId="0" applyNumberFormat="1" applyFont="1" applyFill="1"/>
    <xf numFmtId="4" fontId="8" fillId="3" borderId="0" xfId="0" applyNumberFormat="1" applyFont="1" applyFill="1"/>
    <xf numFmtId="4" fontId="11" fillId="0" borderId="0" xfId="0" applyNumberFormat="1" applyFont="1" applyFill="1" applyBorder="1"/>
    <xf numFmtId="4" fontId="8" fillId="3" borderId="0" xfId="0" applyNumberFormat="1" applyFont="1" applyFill="1" applyBorder="1"/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170" fontId="5" fillId="0" borderId="1" xfId="4" applyNumberFormat="1" applyFont="1" applyFill="1" applyBorder="1" applyAlignment="1">
      <alignment horizontal="center" vertical="center"/>
    </xf>
    <xf numFmtId="170" fontId="5" fillId="0" borderId="1" xfId="4" applyNumberFormat="1" applyFont="1" applyFill="1" applyBorder="1" applyAlignment="1">
      <alignment horizontal="center" vertical="center" wrapText="1"/>
    </xf>
    <xf numFmtId="170" fontId="5" fillId="0" borderId="1" xfId="4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5" fillId="0" borderId="1" xfId="4" applyNumberFormat="1" applyFont="1" applyFill="1" applyBorder="1" applyAlignment="1">
      <alignment horizontal="center" vertical="top" wrapText="1"/>
    </xf>
    <xf numFmtId="166" fontId="5" fillId="0" borderId="1" xfId="4" applyNumberFormat="1" applyFont="1" applyFill="1" applyBorder="1" applyAlignment="1">
      <alignment horizontal="center" vertical="top" wrapText="1"/>
    </xf>
    <xf numFmtId="4" fontId="5" fillId="0" borderId="1" xfId="4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8" fillId="0" borderId="2" xfId="1" applyNumberFormat="1" applyFont="1" applyFill="1" applyBorder="1" applyAlignment="1">
      <alignment horizontal="center" vertical="top" wrapText="1"/>
    </xf>
    <xf numFmtId="49" fontId="8" fillId="0" borderId="4" xfId="1" applyNumberFormat="1" applyFont="1" applyFill="1" applyBorder="1" applyAlignment="1">
      <alignment horizontal="center" vertical="top" wrapText="1"/>
    </xf>
    <xf numFmtId="49" fontId="8" fillId="0" borderId="3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4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12" fillId="0" borderId="7" xfId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5" fillId="0" borderId="2" xfId="3" applyNumberFormat="1" applyFont="1" applyFill="1" applyBorder="1" applyAlignment="1">
      <alignment horizontal="center" vertical="top" wrapText="1"/>
    </xf>
    <xf numFmtId="49" fontId="5" fillId="0" borderId="4" xfId="3" applyNumberFormat="1" applyFont="1" applyFill="1" applyBorder="1" applyAlignment="1">
      <alignment horizontal="center" vertical="top" wrapText="1"/>
    </xf>
    <xf numFmtId="49" fontId="5" fillId="0" borderId="3" xfId="3" applyNumberFormat="1" applyFont="1" applyFill="1" applyBorder="1" applyAlignment="1">
      <alignment horizontal="center" vertical="top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</cellXfs>
  <cellStyles count="48">
    <cellStyle name="br" xfId="32"/>
    <cellStyle name="col" xfId="31"/>
    <cellStyle name="ex58" xfId="28"/>
    <cellStyle name="ex59" xfId="29"/>
    <cellStyle name="ex60" xfId="12"/>
    <cellStyle name="ex61" xfId="13"/>
    <cellStyle name="ex62" xfId="14"/>
    <cellStyle name="ex63" xfId="15"/>
    <cellStyle name="ex64" xfId="16"/>
    <cellStyle name="ex65" xfId="17"/>
    <cellStyle name="ex66" xfId="18"/>
    <cellStyle name="ex67" xfId="19"/>
    <cellStyle name="ex68" xfId="20"/>
    <cellStyle name="ex69" xfId="21"/>
    <cellStyle name="ex70" xfId="22"/>
    <cellStyle name="ex71" xfId="23"/>
    <cellStyle name="ex72" xfId="24"/>
    <cellStyle name="ex73" xfId="25"/>
    <cellStyle name="ex74" xfId="26"/>
    <cellStyle name="ex75" xfId="27"/>
    <cellStyle name="Excel Built-in Normal" xfId="2"/>
    <cellStyle name="st57" xfId="10"/>
    <cellStyle name="style0" xfId="33"/>
    <cellStyle name="td" xfId="34"/>
    <cellStyle name="tr" xfId="30"/>
    <cellStyle name="xl_bot_header" xfId="11"/>
    <cellStyle name="Обычный" xfId="0" builtinId="0"/>
    <cellStyle name="Обычный 2" xfId="3"/>
    <cellStyle name="Обычный 2 2" xfId="4"/>
    <cellStyle name="Обычный 2 2 2" xfId="36"/>
    <cellStyle name="Обычный 2 2 2 2" xfId="40"/>
    <cellStyle name="Обычный 2 2 3" xfId="44"/>
    <cellStyle name="Обычный 2 2 4" xfId="41"/>
    <cellStyle name="Обычный 2 3" xfId="8"/>
    <cellStyle name="Обычный 2 3 2" xfId="39"/>
    <cellStyle name="Обычный 2 3 3" xfId="46"/>
    <cellStyle name="Обычный 2 3 4" xfId="42"/>
    <cellStyle name="Обычный 3" xfId="7"/>
    <cellStyle name="Обычный 3 2" xfId="45"/>
    <cellStyle name="Обычный 3 3" xfId="38"/>
    <cellStyle name="Обычный 4" xfId="1"/>
    <cellStyle name="Обычный 5" xfId="9"/>
    <cellStyle name="Обычный 5 2" xfId="43"/>
    <cellStyle name="Обычный 6" xfId="35"/>
    <cellStyle name="Обычный 7" xfId="47"/>
    <cellStyle name="Процентный 2" xfId="37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</xdr:row>
      <xdr:rowOff>885825</xdr:rowOff>
    </xdr:from>
    <xdr:ext cx="184731" cy="264560"/>
    <xdr:sp macro="" textlink="">
      <xdr:nvSpPr>
        <xdr:cNvPr id="2" name="TextBox 1"/>
        <xdr:cNvSpPr txBox="1"/>
      </xdr:nvSpPr>
      <xdr:spPr>
        <a:xfrm>
          <a:off x="7343775" y="1495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512"/>
  <sheetViews>
    <sheetView tabSelected="1" view="pageBreakPreview" zoomScale="80" zoomScaleNormal="90" zoomScaleSheetLayoutView="80" workbookViewId="0">
      <pane xSplit="3" ySplit="5" topLeftCell="D419" activePane="bottomRight" state="frozen"/>
      <selection pane="topRight" activeCell="D1" sqref="D1"/>
      <selection pane="bottomLeft" activeCell="A6" sqref="A6"/>
      <selection pane="bottomRight" activeCell="B424" sqref="B424:B428"/>
    </sheetView>
  </sheetViews>
  <sheetFormatPr defaultRowHeight="15" x14ac:dyDescent="0.25"/>
  <cols>
    <col min="1" max="1" width="16.7109375" style="13" customWidth="1"/>
    <col min="2" max="2" width="39.7109375" style="13" customWidth="1"/>
    <col min="3" max="3" width="23.28515625" style="13" customWidth="1"/>
    <col min="4" max="4" width="15.85546875" style="13" customWidth="1"/>
    <col min="5" max="5" width="14.42578125" style="13" customWidth="1"/>
    <col min="6" max="6" width="15" style="13" customWidth="1"/>
    <col min="7" max="7" width="13.5703125" style="13" customWidth="1"/>
    <col min="8" max="8" width="14" style="13" customWidth="1"/>
    <col min="9" max="9" width="16.140625" style="13" customWidth="1"/>
    <col min="10" max="10" width="11.85546875" style="13" hidden="1" customWidth="1"/>
    <col min="11" max="11" width="23.7109375" style="13" hidden="1" customWidth="1"/>
    <col min="12" max="12" width="26.28515625" style="13" hidden="1" customWidth="1"/>
    <col min="13" max="13" width="14.28515625" style="13" hidden="1" customWidth="1"/>
    <col min="14" max="14" width="13" style="13" hidden="1" customWidth="1"/>
    <col min="15" max="15" width="17" style="13" hidden="1" customWidth="1"/>
    <col min="16" max="16" width="13.85546875" style="13" hidden="1" customWidth="1"/>
    <col min="17" max="17" width="14.28515625" style="13" hidden="1" customWidth="1"/>
    <col min="18" max="18" width="16" style="35" hidden="1" customWidth="1"/>
    <col min="19" max="19" width="17.7109375" style="35" hidden="1" customWidth="1"/>
    <col min="20" max="21" width="16.140625" style="35" hidden="1" customWidth="1"/>
    <col min="22" max="52" width="16.140625" style="4" hidden="1" customWidth="1"/>
    <col min="53" max="58" width="13.42578125" style="4" hidden="1" customWidth="1"/>
    <col min="59" max="61" width="17.42578125" style="4" hidden="1" customWidth="1"/>
    <col min="62" max="63" width="12.28515625" style="4" hidden="1" customWidth="1"/>
    <col min="64" max="65" width="12.42578125" style="4" hidden="1" customWidth="1"/>
    <col min="66" max="66" width="14" style="5" hidden="1" customWidth="1"/>
    <col min="67" max="67" width="14.140625" style="5" hidden="1" customWidth="1"/>
    <col min="68" max="68" width="14.42578125" style="5" hidden="1" customWidth="1"/>
    <col min="69" max="69" width="16.42578125" style="5" hidden="1" customWidth="1"/>
    <col min="70" max="70" width="14.85546875" style="5" hidden="1" customWidth="1"/>
    <col min="71" max="71" width="9.140625" hidden="1" customWidth="1"/>
  </cols>
  <sheetData>
    <row r="1" spans="1:71" ht="27" customHeight="1" x14ac:dyDescent="0.45">
      <c r="A1" s="11"/>
      <c r="B1" s="11"/>
      <c r="C1" s="11"/>
      <c r="D1" s="11"/>
      <c r="E1" s="11"/>
      <c r="F1" s="85" t="s">
        <v>188</v>
      </c>
      <c r="G1" s="85"/>
      <c r="H1" s="85"/>
      <c r="I1" s="85"/>
      <c r="J1" s="24"/>
      <c r="K1" s="24"/>
      <c r="L1" s="24"/>
    </row>
    <row r="2" spans="1:71" ht="32.25" customHeight="1" x14ac:dyDescent="0.45">
      <c r="A2" s="11"/>
      <c r="B2" s="11"/>
      <c r="C2" s="11"/>
      <c r="D2" s="11"/>
      <c r="E2" s="11"/>
      <c r="F2" s="85" t="s">
        <v>128</v>
      </c>
      <c r="G2" s="85"/>
      <c r="H2" s="85"/>
      <c r="I2" s="85"/>
      <c r="J2" s="24"/>
      <c r="K2" s="51"/>
      <c r="L2" s="51"/>
      <c r="M2" s="51"/>
      <c r="N2" s="24"/>
      <c r="O2" s="24"/>
      <c r="P2" s="24"/>
      <c r="Q2" s="24"/>
      <c r="R2" s="36"/>
      <c r="S2" s="36"/>
      <c r="T2" s="36"/>
      <c r="U2" s="3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</row>
    <row r="3" spans="1:71" s="1" customFormat="1" ht="169.5" customHeight="1" x14ac:dyDescent="0.25">
      <c r="A3" s="86" t="s">
        <v>150</v>
      </c>
      <c r="B3" s="86"/>
      <c r="C3" s="86"/>
      <c r="D3" s="86"/>
      <c r="E3" s="86"/>
      <c r="F3" s="86"/>
      <c r="G3" s="86"/>
      <c r="H3" s="86"/>
      <c r="I3" s="86"/>
      <c r="J3" s="19"/>
      <c r="K3" s="19"/>
      <c r="L3" s="19"/>
      <c r="M3" s="19"/>
      <c r="N3" s="19"/>
      <c r="O3" s="19"/>
      <c r="P3" s="19"/>
      <c r="Q3" s="19"/>
      <c r="R3" s="25"/>
      <c r="S3" s="25"/>
      <c r="T3" s="25"/>
      <c r="U3" s="25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7"/>
      <c r="BO3" s="7"/>
      <c r="BP3" s="7"/>
      <c r="BQ3" s="7"/>
      <c r="BR3" s="7"/>
    </row>
    <row r="4" spans="1:71" s="2" customFormat="1" ht="28.5" customHeight="1" x14ac:dyDescent="0.25">
      <c r="A4" s="70" t="s">
        <v>0</v>
      </c>
      <c r="B4" s="87" t="s">
        <v>1</v>
      </c>
      <c r="C4" s="89" t="s">
        <v>2</v>
      </c>
      <c r="D4" s="91" t="s">
        <v>3</v>
      </c>
      <c r="E4" s="91"/>
      <c r="F4" s="91"/>
      <c r="G4" s="91"/>
      <c r="H4" s="91"/>
      <c r="I4" s="91"/>
      <c r="J4" s="19"/>
      <c r="K4" s="19"/>
      <c r="L4" s="19"/>
      <c r="M4" s="19"/>
      <c r="N4" s="19"/>
      <c r="O4" s="19"/>
      <c r="P4" s="19"/>
      <c r="Q4" s="19"/>
      <c r="R4" s="25"/>
      <c r="S4" s="25"/>
      <c r="T4" s="25"/>
      <c r="U4" s="25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8"/>
      <c r="BO4" s="8"/>
      <c r="BP4" s="8"/>
      <c r="BQ4" s="8"/>
      <c r="BR4" s="8"/>
    </row>
    <row r="5" spans="1:71" s="2" customFormat="1" ht="39.75" customHeight="1" x14ac:dyDescent="0.25">
      <c r="A5" s="72"/>
      <c r="B5" s="88"/>
      <c r="C5" s="90"/>
      <c r="D5" s="56" t="s">
        <v>4</v>
      </c>
      <c r="E5" s="56" t="s">
        <v>101</v>
      </c>
      <c r="F5" s="56" t="s">
        <v>102</v>
      </c>
      <c r="G5" s="56" t="s">
        <v>103</v>
      </c>
      <c r="H5" s="56" t="s">
        <v>104</v>
      </c>
      <c r="I5" s="56" t="s">
        <v>105</v>
      </c>
      <c r="J5" s="19"/>
      <c r="K5" s="19"/>
      <c r="L5" s="19"/>
      <c r="M5" s="19"/>
      <c r="N5" s="19"/>
      <c r="O5" s="19"/>
      <c r="P5" s="19"/>
      <c r="Q5" s="19"/>
      <c r="R5" s="25"/>
      <c r="S5" s="25"/>
      <c r="T5" s="25"/>
      <c r="U5" s="25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8"/>
      <c r="BO5" s="8"/>
      <c r="BP5" s="8"/>
      <c r="BQ5" s="8"/>
      <c r="BR5" s="8"/>
    </row>
    <row r="6" spans="1:71" s="19" customFormat="1" ht="26.25" customHeight="1" x14ac:dyDescent="0.25">
      <c r="A6" s="70" t="s">
        <v>5</v>
      </c>
      <c r="B6" s="70" t="s">
        <v>6</v>
      </c>
      <c r="C6" s="56" t="s">
        <v>7</v>
      </c>
      <c r="D6" s="14">
        <f>SUM(E6:I6)</f>
        <v>156218508.00999999</v>
      </c>
      <c r="E6" s="14">
        <f t="shared" ref="E6:I6" si="0">E7+E8+E9+E10</f>
        <v>26799947.68</v>
      </c>
      <c r="F6" s="14">
        <f t="shared" si="0"/>
        <v>24591942.260000002</v>
      </c>
      <c r="G6" s="14">
        <f t="shared" si="0"/>
        <v>27942585.469999999</v>
      </c>
      <c r="H6" s="14">
        <f t="shared" si="0"/>
        <v>36663962.140000001</v>
      </c>
      <c r="I6" s="14">
        <f t="shared" si="0"/>
        <v>40220070.460000001</v>
      </c>
      <c r="K6" s="10"/>
      <c r="L6" s="23"/>
      <c r="R6" s="25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G6" s="25"/>
      <c r="BH6" s="25"/>
      <c r="BI6" s="25"/>
      <c r="BJ6" s="25"/>
      <c r="BK6" s="25"/>
      <c r="BL6" s="25"/>
      <c r="BM6" s="25"/>
      <c r="BN6" s="25"/>
      <c r="BO6" s="29"/>
      <c r="BP6" s="29"/>
      <c r="BQ6" s="29"/>
      <c r="BR6" s="29"/>
      <c r="BS6" s="29"/>
    </row>
    <row r="7" spans="1:71" s="19" customFormat="1" ht="28.5" customHeight="1" x14ac:dyDescent="0.25">
      <c r="A7" s="71"/>
      <c r="B7" s="71"/>
      <c r="C7" s="56" t="s">
        <v>8</v>
      </c>
      <c r="D7" s="14">
        <f>SUM(E7:I7)</f>
        <v>4980528.46</v>
      </c>
      <c r="E7" s="14">
        <f t="shared" ref="E7:I10" si="1">E13+E229+E465+E480+E485</f>
        <v>826466.14</v>
      </c>
      <c r="F7" s="14">
        <f t="shared" si="1"/>
        <v>786418.23</v>
      </c>
      <c r="G7" s="14">
        <f t="shared" si="1"/>
        <v>786418.23</v>
      </c>
      <c r="H7" s="14">
        <f t="shared" si="1"/>
        <v>1107914.1299999999</v>
      </c>
      <c r="I7" s="14">
        <f t="shared" si="1"/>
        <v>1473311.73</v>
      </c>
      <c r="K7" s="23"/>
      <c r="R7" s="25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G7" s="25"/>
      <c r="BH7" s="25"/>
      <c r="BI7" s="25"/>
      <c r="BJ7" s="25"/>
      <c r="BK7" s="25"/>
      <c r="BL7" s="25"/>
      <c r="BM7" s="25"/>
      <c r="BN7" s="29"/>
      <c r="BO7" s="29"/>
      <c r="BP7" s="29"/>
      <c r="BQ7" s="29"/>
      <c r="BR7" s="29"/>
      <c r="BS7" s="29"/>
    </row>
    <row r="8" spans="1:71" s="19" customFormat="1" ht="28.5" customHeight="1" x14ac:dyDescent="0.25">
      <c r="A8" s="71"/>
      <c r="B8" s="71"/>
      <c r="C8" s="57" t="s">
        <v>9</v>
      </c>
      <c r="D8" s="14">
        <f>SUM(E8:I8)</f>
        <v>97140629.359999999</v>
      </c>
      <c r="E8" s="14">
        <f t="shared" si="1"/>
        <v>16221907.52</v>
      </c>
      <c r="F8" s="14">
        <f t="shared" si="1"/>
        <v>14670327.91</v>
      </c>
      <c r="G8" s="14">
        <f t="shared" si="1"/>
        <v>17144293.43</v>
      </c>
      <c r="H8" s="14">
        <f t="shared" si="1"/>
        <v>23358183.879999999</v>
      </c>
      <c r="I8" s="14">
        <f t="shared" si="1"/>
        <v>25745916.620000001</v>
      </c>
      <c r="K8" s="23"/>
      <c r="L8" s="23"/>
      <c r="R8" s="25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G8" s="25"/>
      <c r="BH8" s="25"/>
      <c r="BI8" s="25"/>
      <c r="BJ8" s="25"/>
      <c r="BK8" s="25"/>
      <c r="BL8" s="25"/>
      <c r="BM8" s="25"/>
      <c r="BN8" s="25"/>
      <c r="BO8" s="29"/>
      <c r="BP8" s="29"/>
      <c r="BQ8" s="29"/>
      <c r="BR8" s="29"/>
      <c r="BS8" s="29"/>
    </row>
    <row r="9" spans="1:71" s="19" customFormat="1" ht="38.25" customHeight="1" x14ac:dyDescent="0.25">
      <c r="A9" s="71"/>
      <c r="B9" s="71"/>
      <c r="C9" s="56" t="s">
        <v>10</v>
      </c>
      <c r="D9" s="14">
        <f>SUM(E9:I9)</f>
        <v>45667371.090000004</v>
      </c>
      <c r="E9" s="14">
        <f t="shared" si="1"/>
        <v>8065578.2000000002</v>
      </c>
      <c r="F9" s="14">
        <f t="shared" si="1"/>
        <v>7449200.2999999998</v>
      </c>
      <c r="G9" s="14">
        <f t="shared" si="1"/>
        <v>8325877.9900000002</v>
      </c>
      <c r="H9" s="14">
        <f t="shared" si="1"/>
        <v>10511868.310000001</v>
      </c>
      <c r="I9" s="14">
        <f t="shared" si="1"/>
        <v>11314846.289999999</v>
      </c>
      <c r="K9" s="23"/>
      <c r="L9" s="23"/>
      <c r="R9" s="25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G9" s="25"/>
      <c r="BH9" s="25"/>
      <c r="BI9" s="25"/>
      <c r="BJ9" s="25"/>
      <c r="BK9" s="25"/>
      <c r="BL9" s="25"/>
      <c r="BM9" s="25"/>
      <c r="BN9" s="25"/>
      <c r="BO9" s="29"/>
      <c r="BP9" s="29"/>
      <c r="BQ9" s="29"/>
      <c r="BR9" s="29"/>
      <c r="BS9" s="29"/>
    </row>
    <row r="10" spans="1:71" s="19" customFormat="1" ht="39.75" customHeight="1" x14ac:dyDescent="0.25">
      <c r="A10" s="72"/>
      <c r="B10" s="72"/>
      <c r="C10" s="57" t="s">
        <v>11</v>
      </c>
      <c r="D10" s="14">
        <f>SUM(E10:I10)</f>
        <v>8429979.0999999996</v>
      </c>
      <c r="E10" s="14">
        <f t="shared" si="1"/>
        <v>1685995.82</v>
      </c>
      <c r="F10" s="14">
        <f t="shared" si="1"/>
        <v>1685995.82</v>
      </c>
      <c r="G10" s="14">
        <f t="shared" si="1"/>
        <v>1685995.82</v>
      </c>
      <c r="H10" s="14">
        <f t="shared" si="1"/>
        <v>1685995.82</v>
      </c>
      <c r="I10" s="14">
        <f t="shared" si="1"/>
        <v>1685995.82</v>
      </c>
      <c r="J10" s="23"/>
      <c r="K10" s="23"/>
      <c r="L10" s="23"/>
      <c r="M10" s="23"/>
      <c r="N10" s="23"/>
      <c r="O10" s="23"/>
      <c r="R10" s="25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5"/>
      <c r="BH10" s="25"/>
      <c r="BI10" s="25"/>
      <c r="BJ10" s="25"/>
      <c r="BK10" s="25"/>
      <c r="BL10" s="25"/>
      <c r="BM10" s="25"/>
      <c r="BN10" s="25"/>
      <c r="BO10" s="29"/>
      <c r="BP10" s="29"/>
      <c r="BQ10" s="29"/>
      <c r="BR10" s="29"/>
      <c r="BS10" s="29"/>
    </row>
    <row r="11" spans="1:71" s="19" customFormat="1" ht="21" customHeight="1" x14ac:dyDescent="0.25">
      <c r="A11" s="57" t="s">
        <v>12</v>
      </c>
      <c r="B11" s="64"/>
      <c r="C11" s="57"/>
      <c r="D11" s="14"/>
      <c r="E11" s="14"/>
      <c r="F11" s="14"/>
      <c r="G11" s="14"/>
      <c r="H11" s="14"/>
      <c r="I11" s="14"/>
      <c r="R11" s="25"/>
      <c r="S11" s="25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</row>
    <row r="12" spans="1:71" s="19" customFormat="1" ht="35.25" customHeight="1" x14ac:dyDescent="0.25">
      <c r="A12" s="70" t="s">
        <v>13</v>
      </c>
      <c r="B12" s="70" t="s">
        <v>14</v>
      </c>
      <c r="C12" s="56" t="s">
        <v>7</v>
      </c>
      <c r="D12" s="14">
        <f>SUM(E12:I12)</f>
        <v>58556071.090000004</v>
      </c>
      <c r="E12" s="14">
        <f t="shared" ref="E12:I12" si="2">E13+E14+E15+E16</f>
        <v>10666692.4</v>
      </c>
      <c r="F12" s="14">
        <f t="shared" si="2"/>
        <v>9905678</v>
      </c>
      <c r="G12" s="14">
        <f t="shared" si="2"/>
        <v>11209360.1</v>
      </c>
      <c r="H12" s="14">
        <f t="shared" si="2"/>
        <v>12486846.789999999</v>
      </c>
      <c r="I12" s="14">
        <f t="shared" si="2"/>
        <v>14287493.800000001</v>
      </c>
      <c r="J12" s="26"/>
      <c r="K12" s="26">
        <v>2026</v>
      </c>
      <c r="L12" s="26">
        <v>2027</v>
      </c>
      <c r="M12" s="26">
        <v>2028</v>
      </c>
      <c r="N12" s="26">
        <v>2029</v>
      </c>
      <c r="O12" s="26">
        <v>2030</v>
      </c>
      <c r="P12" s="25"/>
      <c r="R12" s="25"/>
      <c r="S12" s="25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</row>
    <row r="13" spans="1:71" s="19" customFormat="1" ht="20.25" customHeight="1" x14ac:dyDescent="0.25">
      <c r="A13" s="71"/>
      <c r="B13" s="71"/>
      <c r="C13" s="56" t="s">
        <v>15</v>
      </c>
      <c r="D13" s="14">
        <f>SUM(E13:I13)</f>
        <v>403864.7</v>
      </c>
      <c r="E13" s="14">
        <f t="shared" ref="E13:I16" si="3">E19+E29+E184+E194+E209+E224</f>
        <v>0</v>
      </c>
      <c r="F13" s="14">
        <f t="shared" si="3"/>
        <v>0</v>
      </c>
      <c r="G13" s="14">
        <f t="shared" si="3"/>
        <v>0</v>
      </c>
      <c r="H13" s="14">
        <f t="shared" si="3"/>
        <v>139495.9</v>
      </c>
      <c r="I13" s="14">
        <f t="shared" si="3"/>
        <v>264368.8</v>
      </c>
      <c r="J13" s="26" t="s">
        <v>129</v>
      </c>
      <c r="K13" s="27">
        <f>E21+E186+E196+E211+E226</f>
        <v>3343620</v>
      </c>
      <c r="L13" s="27">
        <f>F21+F186+F196+F211+F226</f>
        <v>3452089</v>
      </c>
      <c r="M13" s="27">
        <f>G21+G186+G196+G211+G226</f>
        <v>3552731</v>
      </c>
      <c r="N13" s="27">
        <f>H21+H186+H196+H211+H226</f>
        <v>3656392</v>
      </c>
      <c r="O13" s="27">
        <f>I21+I186+I196+I211+I226</f>
        <v>3763163</v>
      </c>
      <c r="P13" s="27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5"/>
    </row>
    <row r="14" spans="1:71" s="19" customFormat="1" ht="30" customHeight="1" x14ac:dyDescent="0.25">
      <c r="A14" s="71"/>
      <c r="B14" s="71"/>
      <c r="C14" s="56" t="s">
        <v>9</v>
      </c>
      <c r="D14" s="14">
        <f>SUM(E14:I14)</f>
        <v>32798127.379999999</v>
      </c>
      <c r="E14" s="14">
        <f t="shared" si="3"/>
        <v>5859845.2999999998</v>
      </c>
      <c r="F14" s="14">
        <f t="shared" si="3"/>
        <v>5306624.8</v>
      </c>
      <c r="G14" s="14">
        <f t="shared" si="3"/>
        <v>6232298.9800000004</v>
      </c>
      <c r="H14" s="14">
        <f t="shared" si="3"/>
        <v>7081818.3099999996</v>
      </c>
      <c r="I14" s="14">
        <f t="shared" si="3"/>
        <v>8317539.9900000002</v>
      </c>
      <c r="J14" s="26" t="s">
        <v>130</v>
      </c>
      <c r="K14" s="27">
        <f>E36</f>
        <v>112276.2</v>
      </c>
      <c r="L14" s="27">
        <f t="shared" ref="L14:O14" si="4">F36</f>
        <v>92780.3</v>
      </c>
      <c r="M14" s="27">
        <f t="shared" si="4"/>
        <v>245022.82</v>
      </c>
      <c r="N14" s="27">
        <f t="shared" si="4"/>
        <v>554956.68000000005</v>
      </c>
      <c r="O14" s="27">
        <f t="shared" si="4"/>
        <v>888238.11</v>
      </c>
      <c r="P14" s="27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5"/>
    </row>
    <row r="15" spans="1:71" s="19" customFormat="1" ht="30" x14ac:dyDescent="0.25">
      <c r="A15" s="71"/>
      <c r="B15" s="71"/>
      <c r="C15" s="56" t="s">
        <v>10</v>
      </c>
      <c r="D15" s="14">
        <f>SUM(E15:I15)</f>
        <v>20083159.510000002</v>
      </c>
      <c r="E15" s="14">
        <f t="shared" si="3"/>
        <v>3752663.2</v>
      </c>
      <c r="F15" s="14">
        <f t="shared" si="3"/>
        <v>3544869.3</v>
      </c>
      <c r="G15" s="14">
        <f t="shared" si="3"/>
        <v>3922877.22</v>
      </c>
      <c r="H15" s="14">
        <f t="shared" si="3"/>
        <v>4211348.68</v>
      </c>
      <c r="I15" s="14">
        <f t="shared" si="3"/>
        <v>4651401.1100000003</v>
      </c>
      <c r="J15" s="26" t="s">
        <v>147</v>
      </c>
      <c r="K15" s="27">
        <f>E156</f>
        <v>296767</v>
      </c>
      <c r="L15" s="27">
        <f t="shared" ref="L15:O15" si="5">F156</f>
        <v>0</v>
      </c>
      <c r="M15" s="27">
        <f t="shared" si="5"/>
        <v>125123.4</v>
      </c>
      <c r="N15" s="27">
        <f t="shared" si="5"/>
        <v>0</v>
      </c>
      <c r="O15" s="27">
        <f t="shared" si="5"/>
        <v>0</v>
      </c>
      <c r="P15" s="27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5"/>
    </row>
    <row r="16" spans="1:71" s="19" customFormat="1" ht="40.5" customHeight="1" x14ac:dyDescent="0.25">
      <c r="A16" s="72"/>
      <c r="B16" s="72"/>
      <c r="C16" s="56" t="s">
        <v>11</v>
      </c>
      <c r="D16" s="14">
        <f>SUM(E16:I16)</f>
        <v>5270919.5</v>
      </c>
      <c r="E16" s="14">
        <f t="shared" si="3"/>
        <v>1054183.8999999999</v>
      </c>
      <c r="F16" s="14">
        <f t="shared" si="3"/>
        <v>1054183.8999999999</v>
      </c>
      <c r="G16" s="14">
        <f t="shared" si="3"/>
        <v>1054183.8999999999</v>
      </c>
      <c r="H16" s="14">
        <f t="shared" si="3"/>
        <v>1054183.8999999999</v>
      </c>
      <c r="I16" s="14">
        <f t="shared" si="3"/>
        <v>1054183.8999999999</v>
      </c>
      <c r="J16" s="26"/>
      <c r="K16" s="28">
        <f>SUM(K13:K15)</f>
        <v>3752663.2</v>
      </c>
      <c r="L16" s="28">
        <f t="shared" ref="L16:O16" si="6">SUM(L13:L15)</f>
        <v>3544869.3</v>
      </c>
      <c r="M16" s="28">
        <f t="shared" si="6"/>
        <v>3922877.22</v>
      </c>
      <c r="N16" s="28">
        <f t="shared" si="6"/>
        <v>4211348.68</v>
      </c>
      <c r="O16" s="28">
        <f t="shared" si="6"/>
        <v>4651401.1100000003</v>
      </c>
      <c r="P16" s="28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5"/>
    </row>
    <row r="17" spans="1:70" s="19" customFormat="1" x14ac:dyDescent="0.25">
      <c r="A17" s="57" t="s">
        <v>12</v>
      </c>
      <c r="B17" s="65"/>
      <c r="C17" s="56"/>
      <c r="D17" s="14"/>
      <c r="E17" s="14"/>
      <c r="F17" s="14"/>
      <c r="G17" s="14"/>
      <c r="H17" s="14"/>
      <c r="I17" s="14"/>
      <c r="K17" s="53">
        <f>E15</f>
        <v>3752663.2</v>
      </c>
      <c r="L17" s="53">
        <f>F15</f>
        <v>3544869.3</v>
      </c>
      <c r="M17" s="53">
        <f>G15</f>
        <v>3922877.22</v>
      </c>
      <c r="N17" s="53">
        <f>H15</f>
        <v>4211348.68</v>
      </c>
      <c r="O17" s="53">
        <f>I15</f>
        <v>4651401.1100000003</v>
      </c>
      <c r="P17" s="23"/>
      <c r="Q17" s="23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9"/>
      <c r="BK17" s="29"/>
      <c r="BL17" s="29"/>
      <c r="BM17" s="29"/>
      <c r="BN17" s="29"/>
      <c r="BO17" s="29"/>
      <c r="BP17" s="29"/>
      <c r="BQ17" s="29"/>
      <c r="BR17" s="25"/>
    </row>
    <row r="18" spans="1:70" s="19" customFormat="1" ht="26.25" customHeight="1" x14ac:dyDescent="0.25">
      <c r="A18" s="70" t="s">
        <v>16</v>
      </c>
      <c r="B18" s="70" t="s">
        <v>17</v>
      </c>
      <c r="C18" s="56" t="s">
        <v>7</v>
      </c>
      <c r="D18" s="14">
        <f t="shared" ref="D18:D81" si="7">SUM(E18:I18)</f>
        <v>377820</v>
      </c>
      <c r="E18" s="14">
        <f t="shared" ref="E18:I18" si="8">E19+E20+E21+E22</f>
        <v>103748</v>
      </c>
      <c r="F18" s="14">
        <f t="shared" si="8"/>
        <v>127693</v>
      </c>
      <c r="G18" s="14">
        <f t="shared" si="8"/>
        <v>48793</v>
      </c>
      <c r="H18" s="14">
        <f t="shared" si="8"/>
        <v>48793</v>
      </c>
      <c r="I18" s="14">
        <f t="shared" si="8"/>
        <v>48793</v>
      </c>
      <c r="K18" s="52">
        <f>K17-K16</f>
        <v>0</v>
      </c>
      <c r="L18" s="52">
        <f t="shared" ref="L18:O18" si="9">L17-L16</f>
        <v>0</v>
      </c>
      <c r="M18" s="52">
        <f t="shared" si="9"/>
        <v>0</v>
      </c>
      <c r="N18" s="52">
        <f t="shared" si="9"/>
        <v>0</v>
      </c>
      <c r="O18" s="52">
        <f t="shared" si="9"/>
        <v>0</v>
      </c>
      <c r="P18" s="23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5"/>
      <c r="BQ18" s="25"/>
      <c r="BR18" s="25"/>
    </row>
    <row r="19" spans="1:70" s="19" customFormat="1" ht="30" customHeight="1" x14ac:dyDescent="0.25">
      <c r="A19" s="71"/>
      <c r="B19" s="71"/>
      <c r="C19" s="56" t="s">
        <v>15</v>
      </c>
      <c r="D19" s="14">
        <f t="shared" si="7"/>
        <v>0</v>
      </c>
      <c r="E19" s="14">
        <f t="shared" ref="E19:I19" si="10">E24</f>
        <v>0</v>
      </c>
      <c r="F19" s="14">
        <f t="shared" si="10"/>
        <v>0</v>
      </c>
      <c r="G19" s="14">
        <f t="shared" si="10"/>
        <v>0</v>
      </c>
      <c r="H19" s="14">
        <f t="shared" si="10"/>
        <v>0</v>
      </c>
      <c r="I19" s="14">
        <f t="shared" si="10"/>
        <v>0</v>
      </c>
      <c r="K19" s="23"/>
      <c r="L19" s="23"/>
      <c r="M19" s="23"/>
      <c r="N19" s="23"/>
      <c r="O19" s="23"/>
      <c r="P19" s="23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</row>
    <row r="20" spans="1:70" s="19" customFormat="1" ht="29.25" customHeight="1" x14ac:dyDescent="0.25">
      <c r="A20" s="71"/>
      <c r="B20" s="71"/>
      <c r="C20" s="56" t="s">
        <v>9</v>
      </c>
      <c r="D20" s="14">
        <f t="shared" si="7"/>
        <v>133850</v>
      </c>
      <c r="E20" s="14">
        <f t="shared" ref="E20:I22" si="11">E25</f>
        <v>54950</v>
      </c>
      <c r="F20" s="14">
        <f t="shared" si="11"/>
        <v>78900</v>
      </c>
      <c r="G20" s="14">
        <f t="shared" si="11"/>
        <v>0</v>
      </c>
      <c r="H20" s="14">
        <f t="shared" si="11"/>
        <v>0</v>
      </c>
      <c r="I20" s="14">
        <f t="shared" si="11"/>
        <v>0</v>
      </c>
      <c r="K20" s="23"/>
      <c r="L20" s="23"/>
      <c r="M20" s="23"/>
      <c r="N20" s="23"/>
      <c r="O20" s="23"/>
      <c r="P20" s="23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</row>
    <row r="21" spans="1:70" s="19" customFormat="1" ht="39.75" customHeight="1" x14ac:dyDescent="0.25">
      <c r="A21" s="71"/>
      <c r="B21" s="71"/>
      <c r="C21" s="56" t="s">
        <v>10</v>
      </c>
      <c r="D21" s="14">
        <f t="shared" si="7"/>
        <v>243970</v>
      </c>
      <c r="E21" s="14">
        <f t="shared" si="11"/>
        <v>48798</v>
      </c>
      <c r="F21" s="14">
        <f t="shared" si="11"/>
        <v>48793</v>
      </c>
      <c r="G21" s="14">
        <f t="shared" si="11"/>
        <v>48793</v>
      </c>
      <c r="H21" s="14">
        <f t="shared" si="11"/>
        <v>48793</v>
      </c>
      <c r="I21" s="14">
        <f t="shared" si="11"/>
        <v>48793</v>
      </c>
      <c r="K21" s="23"/>
      <c r="L21" s="23"/>
      <c r="M21" s="23"/>
      <c r="N21" s="23"/>
      <c r="O21" s="23"/>
      <c r="P21" s="23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</row>
    <row r="22" spans="1:70" s="19" customFormat="1" ht="37.5" customHeight="1" x14ac:dyDescent="0.25">
      <c r="A22" s="72"/>
      <c r="B22" s="72"/>
      <c r="C22" s="56" t="s">
        <v>11</v>
      </c>
      <c r="D22" s="14">
        <f t="shared" si="7"/>
        <v>0</v>
      </c>
      <c r="E22" s="14">
        <f t="shared" si="11"/>
        <v>0</v>
      </c>
      <c r="F22" s="14">
        <f t="shared" si="11"/>
        <v>0</v>
      </c>
      <c r="G22" s="14">
        <f t="shared" si="11"/>
        <v>0</v>
      </c>
      <c r="H22" s="14">
        <f t="shared" si="11"/>
        <v>0</v>
      </c>
      <c r="I22" s="14">
        <f t="shared" si="11"/>
        <v>0</v>
      </c>
      <c r="K22" s="23"/>
      <c r="L22" s="23"/>
      <c r="M22" s="23"/>
      <c r="N22" s="23"/>
      <c r="O22" s="23"/>
      <c r="P22" s="23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</row>
    <row r="23" spans="1:70" s="19" customFormat="1" ht="28.5" customHeight="1" x14ac:dyDescent="0.25">
      <c r="A23" s="70" t="s">
        <v>18</v>
      </c>
      <c r="B23" s="70" t="s">
        <v>17</v>
      </c>
      <c r="C23" s="56" t="s">
        <v>7</v>
      </c>
      <c r="D23" s="14">
        <f t="shared" si="7"/>
        <v>377820</v>
      </c>
      <c r="E23" s="14">
        <f t="shared" ref="E23:I23" si="12">E24+E25+E26+E27</f>
        <v>103748</v>
      </c>
      <c r="F23" s="14">
        <f t="shared" si="12"/>
        <v>127693</v>
      </c>
      <c r="G23" s="14">
        <f t="shared" si="12"/>
        <v>48793</v>
      </c>
      <c r="H23" s="14">
        <f t="shared" si="12"/>
        <v>48793</v>
      </c>
      <c r="I23" s="14">
        <f t="shared" si="12"/>
        <v>48793</v>
      </c>
      <c r="K23" s="23"/>
      <c r="L23" s="23"/>
      <c r="M23" s="23"/>
      <c r="N23" s="23"/>
      <c r="O23" s="23"/>
      <c r="P23" s="23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</row>
    <row r="24" spans="1:70" s="19" customFormat="1" ht="34.5" customHeight="1" x14ac:dyDescent="0.25">
      <c r="A24" s="71"/>
      <c r="B24" s="71"/>
      <c r="C24" s="56" t="s">
        <v>15</v>
      </c>
      <c r="D24" s="14">
        <f t="shared" si="7"/>
        <v>0</v>
      </c>
      <c r="E24" s="14"/>
      <c r="F24" s="14"/>
      <c r="G24" s="14"/>
      <c r="H24" s="14"/>
      <c r="I24" s="14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</row>
    <row r="25" spans="1:70" s="19" customFormat="1" ht="33.75" customHeight="1" x14ac:dyDescent="0.25">
      <c r="A25" s="71"/>
      <c r="B25" s="71"/>
      <c r="C25" s="56" t="s">
        <v>9</v>
      </c>
      <c r="D25" s="14">
        <f t="shared" si="7"/>
        <v>133850</v>
      </c>
      <c r="E25" s="14">
        <v>54950</v>
      </c>
      <c r="F25" s="14">
        <v>78900</v>
      </c>
      <c r="G25" s="14"/>
      <c r="H25" s="14"/>
      <c r="I25" s="14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</row>
    <row r="26" spans="1:70" s="19" customFormat="1" ht="45.75" customHeight="1" x14ac:dyDescent="0.25">
      <c r="A26" s="71"/>
      <c r="B26" s="71"/>
      <c r="C26" s="56" t="s">
        <v>10</v>
      </c>
      <c r="D26" s="14">
        <f t="shared" si="7"/>
        <v>243970</v>
      </c>
      <c r="E26" s="14">
        <v>48798</v>
      </c>
      <c r="F26" s="14">
        <v>48793</v>
      </c>
      <c r="G26" s="14">
        <v>48793</v>
      </c>
      <c r="H26" s="14">
        <v>48793</v>
      </c>
      <c r="I26" s="14">
        <v>48793</v>
      </c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</row>
    <row r="27" spans="1:70" s="19" customFormat="1" ht="30" x14ac:dyDescent="0.25">
      <c r="A27" s="72"/>
      <c r="B27" s="72"/>
      <c r="C27" s="56" t="s">
        <v>11</v>
      </c>
      <c r="D27" s="14">
        <f t="shared" si="7"/>
        <v>0</v>
      </c>
      <c r="E27" s="14"/>
      <c r="F27" s="14"/>
      <c r="G27" s="14"/>
      <c r="H27" s="17"/>
      <c r="I27" s="14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</row>
    <row r="28" spans="1:70" s="19" customFormat="1" ht="32.25" customHeight="1" x14ac:dyDescent="0.25">
      <c r="A28" s="70" t="s">
        <v>19</v>
      </c>
      <c r="B28" s="70" t="s">
        <v>179</v>
      </c>
      <c r="C28" s="56" t="s">
        <v>7</v>
      </c>
      <c r="D28" s="14">
        <f t="shared" si="7"/>
        <v>9077493.0500000007</v>
      </c>
      <c r="E28" s="14">
        <f t="shared" ref="E28:I28" si="13">E29+E30+E31+E32</f>
        <v>1503835.1</v>
      </c>
      <c r="F28" s="14">
        <f t="shared" si="13"/>
        <v>341104.2</v>
      </c>
      <c r="G28" s="14">
        <f t="shared" si="13"/>
        <v>1370691.75</v>
      </c>
      <c r="H28" s="14">
        <f t="shared" si="13"/>
        <v>2243287.6</v>
      </c>
      <c r="I28" s="14">
        <f t="shared" si="13"/>
        <v>3618574.4</v>
      </c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</row>
    <row r="29" spans="1:70" s="19" customFormat="1" ht="38.25" customHeight="1" x14ac:dyDescent="0.25">
      <c r="A29" s="71"/>
      <c r="B29" s="71"/>
      <c r="C29" s="56" t="s">
        <v>15</v>
      </c>
      <c r="D29" s="14">
        <f t="shared" si="7"/>
        <v>403864.7</v>
      </c>
      <c r="E29" s="14">
        <f t="shared" ref="E29:I32" si="14">E34+E154</f>
        <v>0</v>
      </c>
      <c r="F29" s="14">
        <f t="shared" si="14"/>
        <v>0</v>
      </c>
      <c r="G29" s="14">
        <f t="shared" si="14"/>
        <v>0</v>
      </c>
      <c r="H29" s="14">
        <f t="shared" si="14"/>
        <v>139495.9</v>
      </c>
      <c r="I29" s="14">
        <f t="shared" si="14"/>
        <v>264368.8</v>
      </c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5"/>
    </row>
    <row r="30" spans="1:70" s="19" customFormat="1" ht="42" customHeight="1" x14ac:dyDescent="0.25">
      <c r="A30" s="71"/>
      <c r="B30" s="71"/>
      <c r="C30" s="56" t="s">
        <v>9</v>
      </c>
      <c r="D30" s="14">
        <f t="shared" si="7"/>
        <v>6358463.8399999999</v>
      </c>
      <c r="E30" s="14">
        <f t="shared" si="14"/>
        <v>1094791.8999999999</v>
      </c>
      <c r="F30" s="14">
        <f t="shared" si="14"/>
        <v>248323.9</v>
      </c>
      <c r="G30" s="14">
        <f t="shared" si="14"/>
        <v>1000545.53</v>
      </c>
      <c r="H30" s="14">
        <f t="shared" si="14"/>
        <v>1548835.02</v>
      </c>
      <c r="I30" s="14">
        <f t="shared" si="14"/>
        <v>2465967.4900000002</v>
      </c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5"/>
    </row>
    <row r="31" spans="1:70" s="19" customFormat="1" ht="51.75" customHeight="1" x14ac:dyDescent="0.25">
      <c r="A31" s="71"/>
      <c r="B31" s="71"/>
      <c r="C31" s="56" t="s">
        <v>10</v>
      </c>
      <c r="D31" s="14">
        <f t="shared" si="7"/>
        <v>2315164.5099999998</v>
      </c>
      <c r="E31" s="14">
        <f t="shared" si="14"/>
        <v>409043.20000000001</v>
      </c>
      <c r="F31" s="14">
        <f t="shared" si="14"/>
        <v>92780.3</v>
      </c>
      <c r="G31" s="14">
        <f t="shared" si="14"/>
        <v>370146.22</v>
      </c>
      <c r="H31" s="14">
        <f t="shared" si="14"/>
        <v>554956.68000000005</v>
      </c>
      <c r="I31" s="14">
        <f t="shared" si="14"/>
        <v>888238.11</v>
      </c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5"/>
    </row>
    <row r="32" spans="1:70" s="19" customFormat="1" ht="30" x14ac:dyDescent="0.25">
      <c r="A32" s="72"/>
      <c r="B32" s="72"/>
      <c r="C32" s="56" t="s">
        <v>11</v>
      </c>
      <c r="D32" s="14">
        <f t="shared" si="7"/>
        <v>0</v>
      </c>
      <c r="E32" s="14">
        <f t="shared" si="14"/>
        <v>0</v>
      </c>
      <c r="F32" s="14">
        <f t="shared" si="14"/>
        <v>0</v>
      </c>
      <c r="G32" s="14">
        <f t="shared" si="14"/>
        <v>0</v>
      </c>
      <c r="H32" s="14">
        <f t="shared" si="14"/>
        <v>0</v>
      </c>
      <c r="I32" s="14">
        <f t="shared" si="14"/>
        <v>0</v>
      </c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5"/>
    </row>
    <row r="33" spans="1:70" s="19" customFormat="1" ht="31.5" customHeight="1" x14ac:dyDescent="0.25">
      <c r="A33" s="70" t="s">
        <v>20</v>
      </c>
      <c r="B33" s="70" t="s">
        <v>180</v>
      </c>
      <c r="C33" s="56" t="s">
        <v>7</v>
      </c>
      <c r="D33" s="14">
        <f t="shared" si="7"/>
        <v>7526425.5499999998</v>
      </c>
      <c r="E33" s="14">
        <f t="shared" ref="E33:I33" si="15">E34+E35+E36+E37</f>
        <v>412780.1</v>
      </c>
      <c r="F33" s="14">
        <f t="shared" si="15"/>
        <v>341104.2</v>
      </c>
      <c r="G33" s="14">
        <f t="shared" si="15"/>
        <v>910679.25</v>
      </c>
      <c r="H33" s="14">
        <f t="shared" si="15"/>
        <v>2243287.6</v>
      </c>
      <c r="I33" s="14">
        <f t="shared" si="15"/>
        <v>3618574.4</v>
      </c>
      <c r="J33" s="23"/>
      <c r="K33" s="23"/>
      <c r="R33" s="25"/>
      <c r="S33" s="25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5"/>
      <c r="BQ33" s="25"/>
      <c r="BR33" s="25"/>
    </row>
    <row r="34" spans="1:70" s="19" customFormat="1" ht="25.5" customHeight="1" x14ac:dyDescent="0.25">
      <c r="A34" s="71"/>
      <c r="B34" s="71"/>
      <c r="C34" s="56" t="s">
        <v>15</v>
      </c>
      <c r="D34" s="14">
        <f t="shared" si="7"/>
        <v>403864.7</v>
      </c>
      <c r="E34" s="14">
        <f>E39+E44+E49+E54+E59+E64+E69+E74+E79+E84+E89+E94+E99+E104+E109+E114+E119+E124+E129+E134+E139+E144+E149</f>
        <v>0</v>
      </c>
      <c r="F34" s="14">
        <f t="shared" ref="F34:I34" si="16">F39+F44+F49+F54+F59+F64+F69+F74+F79+F84+F89+F94+F99+F104+F109+F114+F119+F124+F129+F134+F139+F144+F149</f>
        <v>0</v>
      </c>
      <c r="G34" s="14">
        <f t="shared" si="16"/>
        <v>0</v>
      </c>
      <c r="H34" s="14">
        <f t="shared" si="16"/>
        <v>139495.9</v>
      </c>
      <c r="I34" s="14">
        <f t="shared" si="16"/>
        <v>264368.8</v>
      </c>
      <c r="J34" s="23"/>
      <c r="K34" s="23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5"/>
    </row>
    <row r="35" spans="1:70" s="19" customFormat="1" ht="37.5" customHeight="1" x14ac:dyDescent="0.25">
      <c r="A35" s="71"/>
      <c r="B35" s="71"/>
      <c r="C35" s="56" t="s">
        <v>9</v>
      </c>
      <c r="D35" s="14">
        <f t="shared" si="7"/>
        <v>5229286.74</v>
      </c>
      <c r="E35" s="14">
        <f t="shared" ref="E35:I37" si="17">E40+E45+E50+E55+E60+E65+E70+E75+E80+E85+E90+E95+E100+E105+E110+E115+E120+E125+E130+E135+E140+E145+E150</f>
        <v>300503.90000000002</v>
      </c>
      <c r="F35" s="14">
        <f t="shared" si="17"/>
        <v>248323.9</v>
      </c>
      <c r="G35" s="14">
        <f t="shared" si="17"/>
        <v>665656.43000000005</v>
      </c>
      <c r="H35" s="14">
        <f t="shared" si="17"/>
        <v>1548835.02</v>
      </c>
      <c r="I35" s="14">
        <f t="shared" si="17"/>
        <v>2465967.4900000002</v>
      </c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5"/>
    </row>
    <row r="36" spans="1:70" s="19" customFormat="1" ht="47.25" customHeight="1" x14ac:dyDescent="0.25">
      <c r="A36" s="71"/>
      <c r="B36" s="71"/>
      <c r="C36" s="56" t="s">
        <v>10</v>
      </c>
      <c r="D36" s="14">
        <f t="shared" si="7"/>
        <v>1893274.11</v>
      </c>
      <c r="E36" s="14">
        <f t="shared" si="17"/>
        <v>112276.2</v>
      </c>
      <c r="F36" s="14">
        <f t="shared" si="17"/>
        <v>92780.3</v>
      </c>
      <c r="G36" s="14">
        <f t="shared" si="17"/>
        <v>245022.82</v>
      </c>
      <c r="H36" s="14">
        <f t="shared" si="17"/>
        <v>554956.68000000005</v>
      </c>
      <c r="I36" s="14">
        <f t="shared" si="17"/>
        <v>888238.11</v>
      </c>
      <c r="J36" s="23"/>
      <c r="K36" s="23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5"/>
    </row>
    <row r="37" spans="1:70" s="19" customFormat="1" ht="30" x14ac:dyDescent="0.25">
      <c r="A37" s="72"/>
      <c r="B37" s="72"/>
      <c r="C37" s="56" t="s">
        <v>11</v>
      </c>
      <c r="D37" s="14">
        <f t="shared" si="7"/>
        <v>0</v>
      </c>
      <c r="E37" s="14">
        <f t="shared" si="17"/>
        <v>0</v>
      </c>
      <c r="F37" s="14">
        <f t="shared" ref="F37:I37" si="18">F42+F47+F52+F57+F62+F67+F72+F77+F82+F87+F92+F97+F102+F107+F112+F117+F122+F127+F132+F137+F142</f>
        <v>0</v>
      </c>
      <c r="G37" s="14">
        <f t="shared" si="18"/>
        <v>0</v>
      </c>
      <c r="H37" s="14">
        <f t="shared" si="18"/>
        <v>0</v>
      </c>
      <c r="I37" s="14">
        <f t="shared" si="18"/>
        <v>0</v>
      </c>
      <c r="J37" s="14"/>
      <c r="K37" s="14"/>
      <c r="L37" s="14"/>
      <c r="M37" s="14"/>
      <c r="N37" s="14"/>
      <c r="O37" s="14"/>
      <c r="P37" s="14"/>
      <c r="Q37" s="14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5"/>
    </row>
    <row r="38" spans="1:70" s="19" customFormat="1" ht="25.5" customHeight="1" x14ac:dyDescent="0.25">
      <c r="A38" s="70" t="s">
        <v>106</v>
      </c>
      <c r="B38" s="70" t="s">
        <v>22</v>
      </c>
      <c r="C38" s="56" t="s">
        <v>7</v>
      </c>
      <c r="D38" s="14">
        <f t="shared" si="7"/>
        <v>189036.7</v>
      </c>
      <c r="E38" s="14">
        <f t="shared" ref="E38:F38" si="19">E39+E40+E41+E42</f>
        <v>0</v>
      </c>
      <c r="F38" s="14">
        <f t="shared" si="19"/>
        <v>0</v>
      </c>
      <c r="G38" s="14">
        <v>9036.7000000000007</v>
      </c>
      <c r="H38" s="14">
        <v>54000</v>
      </c>
      <c r="I38" s="14">
        <v>126000</v>
      </c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</row>
    <row r="39" spans="1:70" s="19" customFormat="1" ht="33" customHeight="1" x14ac:dyDescent="0.25">
      <c r="A39" s="71"/>
      <c r="B39" s="71"/>
      <c r="C39" s="56" t="s">
        <v>15</v>
      </c>
      <c r="D39" s="14">
        <f t="shared" si="7"/>
        <v>126000</v>
      </c>
      <c r="E39" s="14"/>
      <c r="F39" s="14"/>
      <c r="G39" s="14"/>
      <c r="H39" s="14">
        <v>37800</v>
      </c>
      <c r="I39" s="14">
        <v>88200</v>
      </c>
      <c r="J39" s="23"/>
      <c r="K39" s="23"/>
      <c r="L39" s="23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</row>
    <row r="40" spans="1:70" s="19" customFormat="1" ht="29.25" customHeight="1" x14ac:dyDescent="0.25">
      <c r="A40" s="71"/>
      <c r="B40" s="71"/>
      <c r="C40" s="56" t="s">
        <v>9</v>
      </c>
      <c r="D40" s="14">
        <f t="shared" si="7"/>
        <v>47025.38</v>
      </c>
      <c r="E40" s="14"/>
      <c r="F40" s="14"/>
      <c r="G40" s="14">
        <v>6741.38</v>
      </c>
      <c r="H40" s="14">
        <v>12085.2</v>
      </c>
      <c r="I40" s="14">
        <v>28198.799999999999</v>
      </c>
      <c r="J40" s="23"/>
      <c r="K40" s="23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</row>
    <row r="41" spans="1:70" s="19" customFormat="1" ht="49.5" customHeight="1" x14ac:dyDescent="0.25">
      <c r="A41" s="71"/>
      <c r="B41" s="71"/>
      <c r="C41" s="56" t="s">
        <v>10</v>
      </c>
      <c r="D41" s="14">
        <f t="shared" si="7"/>
        <v>16011.32</v>
      </c>
      <c r="E41" s="14"/>
      <c r="F41" s="14"/>
      <c r="G41" s="14">
        <v>2295.3200000000002</v>
      </c>
      <c r="H41" s="14">
        <v>4114.8</v>
      </c>
      <c r="I41" s="14">
        <v>9601.2000000000007</v>
      </c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</row>
    <row r="42" spans="1:70" s="19" customFormat="1" ht="30" x14ac:dyDescent="0.25">
      <c r="A42" s="72"/>
      <c r="B42" s="72"/>
      <c r="C42" s="56" t="s">
        <v>11</v>
      </c>
      <c r="D42" s="14">
        <f t="shared" si="7"/>
        <v>0</v>
      </c>
      <c r="E42" s="14"/>
      <c r="F42" s="14"/>
      <c r="G42" s="14"/>
      <c r="H42" s="14"/>
      <c r="I42" s="14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</row>
    <row r="43" spans="1:70" s="19" customFormat="1" ht="28.5" customHeight="1" x14ac:dyDescent="0.25">
      <c r="A43" s="70" t="s">
        <v>107</v>
      </c>
      <c r="B43" s="70" t="s">
        <v>24</v>
      </c>
      <c r="C43" s="56" t="s">
        <v>7</v>
      </c>
      <c r="D43" s="14">
        <f t="shared" si="7"/>
        <v>145763.70000000001</v>
      </c>
      <c r="E43" s="14">
        <f t="shared" ref="E43" si="20">E44+E45+E46+E47</f>
        <v>0</v>
      </c>
      <c r="F43" s="14">
        <f>F44+F45+F46+F47</f>
        <v>0</v>
      </c>
      <c r="G43" s="14">
        <f>G44+G45+G46+G47</f>
        <v>10764.6</v>
      </c>
      <c r="H43" s="14">
        <f>H44+H45+H46+H47</f>
        <v>40500</v>
      </c>
      <c r="I43" s="14">
        <f>I44+I45+I46+I47</f>
        <v>94499.1</v>
      </c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</row>
    <row r="44" spans="1:70" s="19" customFormat="1" ht="26.25" customHeight="1" x14ac:dyDescent="0.25">
      <c r="A44" s="71"/>
      <c r="B44" s="71"/>
      <c r="C44" s="56" t="s">
        <v>15</v>
      </c>
      <c r="D44" s="14">
        <f t="shared" si="7"/>
        <v>94500</v>
      </c>
      <c r="E44" s="14"/>
      <c r="F44" s="14"/>
      <c r="G44" s="14"/>
      <c r="H44" s="14">
        <v>28350</v>
      </c>
      <c r="I44" s="14">
        <v>66150</v>
      </c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</row>
    <row r="45" spans="1:70" s="19" customFormat="1" ht="32.25" customHeight="1" x14ac:dyDescent="0.25">
      <c r="A45" s="71"/>
      <c r="B45" s="71"/>
      <c r="C45" s="56" t="s">
        <v>9</v>
      </c>
      <c r="D45" s="14">
        <f t="shared" si="7"/>
        <v>38243.39</v>
      </c>
      <c r="E45" s="14"/>
      <c r="F45" s="14"/>
      <c r="G45" s="14">
        <v>8030.39</v>
      </c>
      <c r="H45" s="14">
        <v>9063.9</v>
      </c>
      <c r="I45" s="14">
        <v>21149.1</v>
      </c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</row>
    <row r="46" spans="1:70" s="19" customFormat="1" ht="40.5" customHeight="1" x14ac:dyDescent="0.25">
      <c r="A46" s="71"/>
      <c r="B46" s="71"/>
      <c r="C46" s="56" t="s">
        <v>10</v>
      </c>
      <c r="D46" s="14">
        <f t="shared" si="7"/>
        <v>13020.31</v>
      </c>
      <c r="E46" s="14"/>
      <c r="F46" s="14"/>
      <c r="G46" s="14">
        <v>2734.21</v>
      </c>
      <c r="H46" s="14">
        <v>3086.1</v>
      </c>
      <c r="I46" s="14">
        <v>7200</v>
      </c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</row>
    <row r="47" spans="1:70" s="19" customFormat="1" ht="30" x14ac:dyDescent="0.25">
      <c r="A47" s="72"/>
      <c r="B47" s="72"/>
      <c r="C47" s="56" t="s">
        <v>11</v>
      </c>
      <c r="D47" s="14">
        <f t="shared" si="7"/>
        <v>0</v>
      </c>
      <c r="E47" s="14"/>
      <c r="F47" s="14"/>
      <c r="G47" s="14"/>
      <c r="H47" s="14"/>
      <c r="I47" s="14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</row>
    <row r="48" spans="1:70" s="19" customFormat="1" ht="26.25" customHeight="1" x14ac:dyDescent="0.25">
      <c r="A48" s="82" t="s">
        <v>108</v>
      </c>
      <c r="B48" s="78" t="s">
        <v>154</v>
      </c>
      <c r="C48" s="56" t="s">
        <v>7</v>
      </c>
      <c r="D48" s="14">
        <f t="shared" si="7"/>
        <v>149991</v>
      </c>
      <c r="E48" s="14">
        <f t="shared" ref="E48:I48" si="21">E49+E50+E51+E52</f>
        <v>0</v>
      </c>
      <c r="F48" s="14">
        <f t="shared" si="21"/>
        <v>0</v>
      </c>
      <c r="G48" s="14">
        <f t="shared" si="21"/>
        <v>5000</v>
      </c>
      <c r="H48" s="14">
        <f t="shared" si="21"/>
        <v>62123.9</v>
      </c>
      <c r="I48" s="14">
        <f t="shared" si="21"/>
        <v>82867.100000000006</v>
      </c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</row>
    <row r="49" spans="1:70" s="19" customFormat="1" ht="35.25" customHeight="1" x14ac:dyDescent="0.25">
      <c r="A49" s="83"/>
      <c r="B49" s="79"/>
      <c r="C49" s="56" t="s">
        <v>15</v>
      </c>
      <c r="D49" s="14">
        <f t="shared" si="7"/>
        <v>0</v>
      </c>
      <c r="E49" s="14"/>
      <c r="F49" s="14"/>
      <c r="G49" s="14"/>
      <c r="H49" s="14"/>
      <c r="I49" s="14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</row>
    <row r="50" spans="1:70" s="19" customFormat="1" ht="25.5" customHeight="1" x14ac:dyDescent="0.25">
      <c r="A50" s="83"/>
      <c r="B50" s="79"/>
      <c r="C50" s="56" t="s">
        <v>9</v>
      </c>
      <c r="D50" s="14">
        <f t="shared" si="7"/>
        <v>111893.29</v>
      </c>
      <c r="E50" s="14"/>
      <c r="F50" s="14"/>
      <c r="G50" s="14">
        <v>3730</v>
      </c>
      <c r="H50" s="14">
        <v>46344.43</v>
      </c>
      <c r="I50" s="14">
        <v>61818.86</v>
      </c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</row>
    <row r="51" spans="1:70" s="19" customFormat="1" ht="37.5" customHeight="1" x14ac:dyDescent="0.25">
      <c r="A51" s="83"/>
      <c r="B51" s="79"/>
      <c r="C51" s="56" t="s">
        <v>10</v>
      </c>
      <c r="D51" s="14">
        <f t="shared" si="7"/>
        <v>38097.71</v>
      </c>
      <c r="E51" s="14"/>
      <c r="F51" s="14"/>
      <c r="G51" s="14">
        <v>1270</v>
      </c>
      <c r="H51" s="14">
        <v>15779.47</v>
      </c>
      <c r="I51" s="14">
        <v>21048.240000000002</v>
      </c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</row>
    <row r="52" spans="1:70" s="19" customFormat="1" ht="30" x14ac:dyDescent="0.25">
      <c r="A52" s="84"/>
      <c r="B52" s="80"/>
      <c r="C52" s="56" t="s">
        <v>11</v>
      </c>
      <c r="D52" s="14">
        <f t="shared" si="7"/>
        <v>0</v>
      </c>
      <c r="E52" s="14"/>
      <c r="F52" s="14"/>
      <c r="G52" s="14"/>
      <c r="H52" s="14"/>
      <c r="I52" s="14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</row>
    <row r="53" spans="1:70" s="19" customFormat="1" ht="24.75" customHeight="1" x14ac:dyDescent="0.25">
      <c r="A53" s="70" t="s">
        <v>109</v>
      </c>
      <c r="B53" s="73" t="s">
        <v>27</v>
      </c>
      <c r="C53" s="56" t="s">
        <v>7</v>
      </c>
      <c r="D53" s="14">
        <f t="shared" si="7"/>
        <v>331288.5</v>
      </c>
      <c r="E53" s="14">
        <f t="shared" ref="E53" si="22">E54+E55+E56+E57</f>
        <v>0</v>
      </c>
      <c r="F53" s="14">
        <f>F54+F55+F56+F57</f>
        <v>0</v>
      </c>
      <c r="G53" s="14">
        <f>G54+G55+G56+G57</f>
        <v>15000</v>
      </c>
      <c r="H53" s="14">
        <f>H54+H55+H56+H57</f>
        <v>104779.8</v>
      </c>
      <c r="I53" s="14">
        <f>I54+I55+I56+I57</f>
        <v>211508.7</v>
      </c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</row>
    <row r="54" spans="1:70" s="19" customFormat="1" ht="27" customHeight="1" x14ac:dyDescent="0.25">
      <c r="A54" s="71"/>
      <c r="B54" s="74"/>
      <c r="C54" s="56" t="s">
        <v>15</v>
      </c>
      <c r="D54" s="14">
        <f t="shared" si="7"/>
        <v>183364.7</v>
      </c>
      <c r="E54" s="14"/>
      <c r="F54" s="14"/>
      <c r="G54" s="14"/>
      <c r="H54" s="14">
        <v>73345.899999999994</v>
      </c>
      <c r="I54" s="14">
        <v>110018.8</v>
      </c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</row>
    <row r="55" spans="1:70" s="19" customFormat="1" ht="29.25" customHeight="1" x14ac:dyDescent="0.25">
      <c r="A55" s="71"/>
      <c r="B55" s="74"/>
      <c r="C55" s="56" t="s">
        <v>9</v>
      </c>
      <c r="D55" s="14">
        <f t="shared" si="7"/>
        <v>110351.16</v>
      </c>
      <c r="E55" s="14"/>
      <c r="F55" s="14"/>
      <c r="G55" s="14">
        <v>11190</v>
      </c>
      <c r="H55" s="14">
        <v>23449.69</v>
      </c>
      <c r="I55" s="14">
        <v>75711.47</v>
      </c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</row>
    <row r="56" spans="1:70" s="19" customFormat="1" ht="30" x14ac:dyDescent="0.25">
      <c r="A56" s="71"/>
      <c r="B56" s="74"/>
      <c r="C56" s="56" t="s">
        <v>10</v>
      </c>
      <c r="D56" s="14">
        <f t="shared" si="7"/>
        <v>37572.639999999999</v>
      </c>
      <c r="E56" s="14"/>
      <c r="F56" s="14"/>
      <c r="G56" s="14">
        <v>3810</v>
      </c>
      <c r="H56" s="14">
        <v>7984.21</v>
      </c>
      <c r="I56" s="14">
        <v>25778.43</v>
      </c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</row>
    <row r="57" spans="1:70" s="19" customFormat="1" ht="30" x14ac:dyDescent="0.25">
      <c r="A57" s="72"/>
      <c r="B57" s="75"/>
      <c r="C57" s="56" t="s">
        <v>11</v>
      </c>
      <c r="D57" s="14">
        <f t="shared" si="7"/>
        <v>0</v>
      </c>
      <c r="E57" s="14"/>
      <c r="F57" s="14"/>
      <c r="G57" s="14"/>
      <c r="H57" s="14"/>
      <c r="I57" s="14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</row>
    <row r="58" spans="1:70" s="19" customFormat="1" ht="34.5" customHeight="1" x14ac:dyDescent="0.25">
      <c r="A58" s="70" t="s">
        <v>110</v>
      </c>
      <c r="B58" s="70" t="s">
        <v>134</v>
      </c>
      <c r="C58" s="56" t="s">
        <v>7</v>
      </c>
      <c r="D58" s="14">
        <f t="shared" si="7"/>
        <v>292617</v>
      </c>
      <c r="E58" s="14">
        <f t="shared" ref="E58:I58" si="23">E59+E60+E61+E62</f>
        <v>0</v>
      </c>
      <c r="F58" s="14">
        <f t="shared" si="23"/>
        <v>0</v>
      </c>
      <c r="G58" s="14">
        <f t="shared" si="23"/>
        <v>110000</v>
      </c>
      <c r="H58" s="14">
        <f t="shared" si="23"/>
        <v>182617</v>
      </c>
      <c r="I58" s="14">
        <f t="shared" si="23"/>
        <v>0</v>
      </c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</row>
    <row r="59" spans="1:70" s="19" customFormat="1" ht="26.25" customHeight="1" x14ac:dyDescent="0.25">
      <c r="A59" s="71"/>
      <c r="B59" s="71"/>
      <c r="C59" s="56" t="s">
        <v>15</v>
      </c>
      <c r="D59" s="14">
        <f t="shared" si="7"/>
        <v>0</v>
      </c>
      <c r="E59" s="56"/>
      <c r="F59" s="14"/>
      <c r="G59" s="14"/>
      <c r="H59" s="14"/>
      <c r="I59" s="14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</row>
    <row r="60" spans="1:70" s="19" customFormat="1" ht="35.25" customHeight="1" x14ac:dyDescent="0.25">
      <c r="A60" s="71"/>
      <c r="B60" s="71"/>
      <c r="C60" s="56" t="s">
        <v>9</v>
      </c>
      <c r="D60" s="14">
        <f t="shared" si="7"/>
        <v>218292.28</v>
      </c>
      <c r="E60" s="56"/>
      <c r="F60" s="14"/>
      <c r="G60" s="14">
        <v>82060</v>
      </c>
      <c r="H60" s="14">
        <v>136232.28</v>
      </c>
      <c r="I60" s="14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</row>
    <row r="61" spans="1:70" s="19" customFormat="1" ht="45.75" customHeight="1" x14ac:dyDescent="0.25">
      <c r="A61" s="71"/>
      <c r="B61" s="71"/>
      <c r="C61" s="56" t="s">
        <v>10</v>
      </c>
      <c r="D61" s="14">
        <f t="shared" si="7"/>
        <v>74324.72</v>
      </c>
      <c r="E61" s="15"/>
      <c r="F61" s="14"/>
      <c r="G61" s="14">
        <v>27940</v>
      </c>
      <c r="H61" s="14">
        <v>46384.72</v>
      </c>
      <c r="I61" s="14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</row>
    <row r="62" spans="1:70" s="19" customFormat="1" ht="30" x14ac:dyDescent="0.25">
      <c r="A62" s="72"/>
      <c r="B62" s="72"/>
      <c r="C62" s="56" t="s">
        <v>11</v>
      </c>
      <c r="D62" s="14">
        <f t="shared" si="7"/>
        <v>0</v>
      </c>
      <c r="E62" s="56"/>
      <c r="F62" s="14"/>
      <c r="G62" s="14"/>
      <c r="H62" s="14"/>
      <c r="I62" s="14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</row>
    <row r="63" spans="1:70" s="19" customFormat="1" ht="29.25" customHeight="1" x14ac:dyDescent="0.25">
      <c r="A63" s="70" t="s">
        <v>111</v>
      </c>
      <c r="B63" s="73" t="s">
        <v>133</v>
      </c>
      <c r="C63" s="56" t="s">
        <v>7</v>
      </c>
      <c r="D63" s="14">
        <f t="shared" si="7"/>
        <v>383411.7</v>
      </c>
      <c r="E63" s="14">
        <f t="shared" ref="E63:I63" si="24">E64+E65+E66+E67</f>
        <v>383411.7</v>
      </c>
      <c r="F63" s="14">
        <f t="shared" si="24"/>
        <v>0</v>
      </c>
      <c r="G63" s="14">
        <f t="shared" si="24"/>
        <v>0</v>
      </c>
      <c r="H63" s="14">
        <f t="shared" si="24"/>
        <v>0</v>
      </c>
      <c r="I63" s="14">
        <f t="shared" si="24"/>
        <v>0</v>
      </c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9"/>
      <c r="BP63" s="25"/>
      <c r="BQ63" s="25"/>
      <c r="BR63" s="25"/>
    </row>
    <row r="64" spans="1:70" s="19" customFormat="1" ht="22.5" customHeight="1" x14ac:dyDescent="0.25">
      <c r="A64" s="71"/>
      <c r="B64" s="74"/>
      <c r="C64" s="56" t="s">
        <v>15</v>
      </c>
      <c r="D64" s="14">
        <f t="shared" si="7"/>
        <v>0</v>
      </c>
      <c r="E64" s="14"/>
      <c r="F64" s="14"/>
      <c r="G64" s="14"/>
      <c r="H64" s="14"/>
      <c r="I64" s="14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5"/>
    </row>
    <row r="65" spans="1:70" s="19" customFormat="1" ht="25.5" customHeight="1" x14ac:dyDescent="0.25">
      <c r="A65" s="71"/>
      <c r="B65" s="74"/>
      <c r="C65" s="56" t="s">
        <v>9</v>
      </c>
      <c r="D65" s="14">
        <f t="shared" si="7"/>
        <v>279123.7</v>
      </c>
      <c r="E65" s="62">
        <v>279123.7</v>
      </c>
      <c r="F65" s="14"/>
      <c r="G65" s="14"/>
      <c r="H65" s="14"/>
      <c r="I65" s="14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</row>
    <row r="66" spans="1:70" s="19" customFormat="1" ht="42" customHeight="1" x14ac:dyDescent="0.25">
      <c r="A66" s="71"/>
      <c r="B66" s="74"/>
      <c r="C66" s="56" t="s">
        <v>10</v>
      </c>
      <c r="D66" s="14">
        <f t="shared" si="7"/>
        <v>104288</v>
      </c>
      <c r="E66" s="62">
        <v>104288</v>
      </c>
      <c r="F66" s="14"/>
      <c r="G66" s="14"/>
      <c r="H66" s="14"/>
      <c r="I66" s="14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</row>
    <row r="67" spans="1:70" s="19" customFormat="1" ht="30" x14ac:dyDescent="0.25">
      <c r="A67" s="72"/>
      <c r="B67" s="75"/>
      <c r="C67" s="56" t="s">
        <v>11</v>
      </c>
      <c r="D67" s="14">
        <f t="shared" si="7"/>
        <v>0</v>
      </c>
      <c r="E67" s="14"/>
      <c r="F67" s="14"/>
      <c r="G67" s="14"/>
      <c r="H67" s="14"/>
      <c r="I67" s="14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25"/>
    </row>
    <row r="68" spans="1:70" s="19" customFormat="1" ht="22.5" customHeight="1" x14ac:dyDescent="0.25">
      <c r="A68" s="70" t="s">
        <v>112</v>
      </c>
      <c r="B68" s="70" t="s">
        <v>32</v>
      </c>
      <c r="C68" s="56" t="s">
        <v>7</v>
      </c>
      <c r="D68" s="14">
        <f t="shared" si="7"/>
        <v>350000</v>
      </c>
      <c r="E68" s="14">
        <f t="shared" ref="E68:I68" si="25">E69+E70+E71+E72</f>
        <v>0</v>
      </c>
      <c r="F68" s="14">
        <f t="shared" si="25"/>
        <v>0</v>
      </c>
      <c r="G68" s="14">
        <f t="shared" si="25"/>
        <v>5000</v>
      </c>
      <c r="H68" s="14">
        <f t="shared" si="25"/>
        <v>103500</v>
      </c>
      <c r="I68" s="14">
        <f t="shared" si="25"/>
        <v>241500</v>
      </c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M68" s="25"/>
      <c r="BN68" s="25"/>
      <c r="BO68" s="25"/>
      <c r="BP68" s="25"/>
      <c r="BQ68" s="25"/>
      <c r="BR68" s="25"/>
    </row>
    <row r="69" spans="1:70" s="19" customFormat="1" ht="31.5" customHeight="1" x14ac:dyDescent="0.25">
      <c r="A69" s="71"/>
      <c r="B69" s="71"/>
      <c r="C69" s="56" t="s">
        <v>15</v>
      </c>
      <c r="D69" s="14">
        <f t="shared" si="7"/>
        <v>0</v>
      </c>
      <c r="E69" s="14"/>
      <c r="F69" s="14"/>
      <c r="G69" s="14"/>
      <c r="H69" s="14"/>
      <c r="I69" s="14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5"/>
    </row>
    <row r="70" spans="1:70" s="19" customFormat="1" ht="25.5" customHeight="1" x14ac:dyDescent="0.25">
      <c r="A70" s="71"/>
      <c r="B70" s="71"/>
      <c r="C70" s="56" t="s">
        <v>9</v>
      </c>
      <c r="D70" s="14">
        <f t="shared" si="7"/>
        <v>261100</v>
      </c>
      <c r="E70" s="14"/>
      <c r="F70" s="14"/>
      <c r="G70" s="14">
        <v>3730</v>
      </c>
      <c r="H70" s="14">
        <v>77211</v>
      </c>
      <c r="I70" s="14">
        <v>180159</v>
      </c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</row>
    <row r="71" spans="1:70" s="19" customFormat="1" ht="41.25" customHeight="1" x14ac:dyDescent="0.25">
      <c r="A71" s="71"/>
      <c r="B71" s="71"/>
      <c r="C71" s="56" t="s">
        <v>10</v>
      </c>
      <c r="D71" s="14">
        <f t="shared" si="7"/>
        <v>88900</v>
      </c>
      <c r="E71" s="14"/>
      <c r="F71" s="14"/>
      <c r="G71" s="14">
        <v>1270</v>
      </c>
      <c r="H71" s="14">
        <v>26289</v>
      </c>
      <c r="I71" s="14">
        <v>61341</v>
      </c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</row>
    <row r="72" spans="1:70" s="19" customFormat="1" ht="30" x14ac:dyDescent="0.25">
      <c r="A72" s="72"/>
      <c r="B72" s="72"/>
      <c r="C72" s="56" t="s">
        <v>11</v>
      </c>
      <c r="D72" s="14">
        <f t="shared" si="7"/>
        <v>0</v>
      </c>
      <c r="E72" s="14"/>
      <c r="F72" s="14"/>
      <c r="G72" s="14"/>
      <c r="H72" s="14"/>
      <c r="I72" s="14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5"/>
      <c r="BR72" s="25"/>
    </row>
    <row r="73" spans="1:70" s="19" customFormat="1" ht="23.25" customHeight="1" x14ac:dyDescent="0.25">
      <c r="A73" s="70" t="s">
        <v>21</v>
      </c>
      <c r="B73" s="81" t="s">
        <v>89</v>
      </c>
      <c r="C73" s="56" t="s">
        <v>7</v>
      </c>
      <c r="D73" s="14">
        <f t="shared" si="7"/>
        <v>278278.25</v>
      </c>
      <c r="E73" s="14">
        <f t="shared" ref="E73:I73" si="26">E74+E75+E76+E77</f>
        <v>0</v>
      </c>
      <c r="F73" s="14">
        <f t="shared" si="26"/>
        <v>0</v>
      </c>
      <c r="G73" s="14">
        <f t="shared" si="26"/>
        <v>3753.75</v>
      </c>
      <c r="H73" s="14">
        <f t="shared" si="26"/>
        <v>82357.3</v>
      </c>
      <c r="I73" s="14">
        <f t="shared" si="26"/>
        <v>192167.2</v>
      </c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25"/>
    </row>
    <row r="74" spans="1:70" s="19" customFormat="1" ht="27.75" customHeight="1" x14ac:dyDescent="0.25">
      <c r="A74" s="71"/>
      <c r="B74" s="81"/>
      <c r="C74" s="56" t="s">
        <v>15</v>
      </c>
      <c r="D74" s="14">
        <f t="shared" si="7"/>
        <v>0</v>
      </c>
      <c r="E74" s="14"/>
      <c r="F74" s="14"/>
      <c r="G74" s="14"/>
      <c r="H74" s="14"/>
      <c r="I74" s="14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</row>
    <row r="75" spans="1:70" s="19" customFormat="1" ht="36.75" customHeight="1" x14ac:dyDescent="0.25">
      <c r="A75" s="71"/>
      <c r="B75" s="81"/>
      <c r="C75" s="56" t="s">
        <v>9</v>
      </c>
      <c r="D75" s="14">
        <f t="shared" si="7"/>
        <v>204756.48000000001</v>
      </c>
      <c r="E75" s="14"/>
      <c r="F75" s="14"/>
      <c r="G75" s="14">
        <v>2706.45</v>
      </c>
      <c r="H75" s="14">
        <v>60614.97</v>
      </c>
      <c r="I75" s="14">
        <v>141435.06</v>
      </c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  <c r="BI75" s="25"/>
      <c r="BJ75" s="25"/>
      <c r="BK75" s="25"/>
      <c r="BL75" s="25"/>
      <c r="BM75" s="25"/>
      <c r="BN75" s="25"/>
      <c r="BO75" s="25"/>
      <c r="BP75" s="25"/>
      <c r="BQ75" s="25"/>
      <c r="BR75" s="25"/>
    </row>
    <row r="76" spans="1:70" s="19" customFormat="1" ht="42" customHeight="1" x14ac:dyDescent="0.25">
      <c r="A76" s="71"/>
      <c r="B76" s="81"/>
      <c r="C76" s="56" t="s">
        <v>10</v>
      </c>
      <c r="D76" s="14">
        <f t="shared" si="7"/>
        <v>73521.77</v>
      </c>
      <c r="E76" s="14"/>
      <c r="F76" s="14"/>
      <c r="G76" s="14">
        <v>1047.3</v>
      </c>
      <c r="H76" s="14">
        <v>21742.33</v>
      </c>
      <c r="I76" s="14">
        <v>50732.14</v>
      </c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  <c r="BK76" s="25"/>
      <c r="BL76" s="25"/>
      <c r="BM76" s="25"/>
      <c r="BN76" s="25"/>
      <c r="BO76" s="25"/>
      <c r="BP76" s="25"/>
      <c r="BQ76" s="25"/>
      <c r="BR76" s="25"/>
    </row>
    <row r="77" spans="1:70" s="19" customFormat="1" ht="30" x14ac:dyDescent="0.25">
      <c r="A77" s="72"/>
      <c r="B77" s="81"/>
      <c r="C77" s="56" t="s">
        <v>11</v>
      </c>
      <c r="D77" s="14">
        <f t="shared" si="7"/>
        <v>0</v>
      </c>
      <c r="E77" s="14"/>
      <c r="F77" s="14"/>
      <c r="G77" s="14"/>
      <c r="H77" s="14"/>
      <c r="I77" s="14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25"/>
    </row>
    <row r="78" spans="1:70" s="19" customFormat="1" ht="23.25" customHeight="1" x14ac:dyDescent="0.25">
      <c r="A78" s="70" t="s">
        <v>23</v>
      </c>
      <c r="B78" s="81" t="s">
        <v>90</v>
      </c>
      <c r="C78" s="56" t="s">
        <v>7</v>
      </c>
      <c r="D78" s="14">
        <f t="shared" si="7"/>
        <v>291529.7</v>
      </c>
      <c r="E78" s="14">
        <f t="shared" ref="E78:I78" si="27">E79+E80+E81+E82</f>
        <v>0</v>
      </c>
      <c r="F78" s="14">
        <f t="shared" si="27"/>
        <v>0</v>
      </c>
      <c r="G78" s="14">
        <f t="shared" si="27"/>
        <v>3932.5</v>
      </c>
      <c r="H78" s="14">
        <f t="shared" si="27"/>
        <v>86279.2</v>
      </c>
      <c r="I78" s="14">
        <f t="shared" si="27"/>
        <v>201318</v>
      </c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</row>
    <row r="79" spans="1:70" s="19" customFormat="1" ht="32.25" customHeight="1" x14ac:dyDescent="0.25">
      <c r="A79" s="71"/>
      <c r="B79" s="81"/>
      <c r="C79" s="56" t="s">
        <v>15</v>
      </c>
      <c r="D79" s="14">
        <f t="shared" si="7"/>
        <v>0</v>
      </c>
      <c r="E79" s="14"/>
      <c r="F79" s="14"/>
      <c r="G79" s="14"/>
      <c r="H79" s="14"/>
      <c r="I79" s="14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</row>
    <row r="80" spans="1:70" s="19" customFormat="1" ht="26.25" customHeight="1" x14ac:dyDescent="0.25">
      <c r="A80" s="71"/>
      <c r="B80" s="81"/>
      <c r="C80" s="56" t="s">
        <v>9</v>
      </c>
      <c r="D80" s="14">
        <f t="shared" si="7"/>
        <v>216836.33</v>
      </c>
      <c r="E80" s="14"/>
      <c r="F80" s="14"/>
      <c r="G80" s="14">
        <v>2835.33</v>
      </c>
      <c r="H80" s="14">
        <v>65831</v>
      </c>
      <c r="I80" s="14">
        <v>148170</v>
      </c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  <c r="BK80" s="25"/>
      <c r="BL80" s="25"/>
      <c r="BM80" s="25"/>
      <c r="BN80" s="25"/>
      <c r="BO80" s="25"/>
      <c r="BP80" s="25"/>
      <c r="BQ80" s="25"/>
      <c r="BR80" s="25"/>
    </row>
    <row r="81" spans="1:70" s="19" customFormat="1" ht="44.25" customHeight="1" x14ac:dyDescent="0.25">
      <c r="A81" s="71"/>
      <c r="B81" s="81"/>
      <c r="C81" s="56" t="s">
        <v>10</v>
      </c>
      <c r="D81" s="14">
        <f t="shared" si="7"/>
        <v>74693.37</v>
      </c>
      <c r="E81" s="14"/>
      <c r="F81" s="14"/>
      <c r="G81" s="14">
        <v>1097.17</v>
      </c>
      <c r="H81" s="14">
        <v>20448.2</v>
      </c>
      <c r="I81" s="14">
        <v>53148</v>
      </c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</row>
    <row r="82" spans="1:70" s="19" customFormat="1" ht="30" x14ac:dyDescent="0.25">
      <c r="A82" s="72"/>
      <c r="B82" s="81"/>
      <c r="C82" s="56" t="s">
        <v>11</v>
      </c>
      <c r="D82" s="14">
        <f t="shared" ref="D82:D157" si="28">SUM(E82:I82)</f>
        <v>0</v>
      </c>
      <c r="E82" s="14"/>
      <c r="F82" s="14"/>
      <c r="G82" s="14"/>
      <c r="H82" s="14"/>
      <c r="I82" s="14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</row>
    <row r="83" spans="1:70" s="19" customFormat="1" ht="29.25" customHeight="1" x14ac:dyDescent="0.25">
      <c r="A83" s="82" t="s">
        <v>25</v>
      </c>
      <c r="B83" s="77" t="s">
        <v>91</v>
      </c>
      <c r="C83" s="56" t="s">
        <v>7</v>
      </c>
      <c r="D83" s="14">
        <f t="shared" si="28"/>
        <v>397540.5</v>
      </c>
      <c r="E83" s="14">
        <f t="shared" ref="E83:I83" si="29">E84+E85+E86+E87</f>
        <v>0</v>
      </c>
      <c r="F83" s="14">
        <f t="shared" si="29"/>
        <v>0</v>
      </c>
      <c r="G83" s="14">
        <f t="shared" si="29"/>
        <v>5362.5</v>
      </c>
      <c r="H83" s="14">
        <f t="shared" si="29"/>
        <v>117653.4</v>
      </c>
      <c r="I83" s="14">
        <f t="shared" si="29"/>
        <v>274524.59999999998</v>
      </c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</row>
    <row r="84" spans="1:70" s="19" customFormat="1" ht="30" customHeight="1" x14ac:dyDescent="0.25">
      <c r="A84" s="83"/>
      <c r="B84" s="77"/>
      <c r="C84" s="56" t="s">
        <v>15</v>
      </c>
      <c r="D84" s="14">
        <f t="shared" si="28"/>
        <v>0</v>
      </c>
      <c r="E84" s="14"/>
      <c r="F84" s="14"/>
      <c r="G84" s="14"/>
      <c r="H84" s="14"/>
      <c r="I84" s="14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</row>
    <row r="85" spans="1:70" s="19" customFormat="1" ht="32.25" customHeight="1" x14ac:dyDescent="0.25">
      <c r="A85" s="83"/>
      <c r="B85" s="77"/>
      <c r="C85" s="56" t="s">
        <v>9</v>
      </c>
      <c r="D85" s="14">
        <f t="shared" si="28"/>
        <v>292509.36</v>
      </c>
      <c r="E85" s="14"/>
      <c r="F85" s="14"/>
      <c r="G85" s="14">
        <v>3866.36</v>
      </c>
      <c r="H85" s="14">
        <v>86592.9</v>
      </c>
      <c r="I85" s="14">
        <v>202050.1</v>
      </c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  <c r="BN85" s="25"/>
      <c r="BO85" s="25"/>
      <c r="BP85" s="25"/>
      <c r="BQ85" s="25"/>
      <c r="BR85" s="25"/>
    </row>
    <row r="86" spans="1:70" s="19" customFormat="1" ht="45" customHeight="1" x14ac:dyDescent="0.25">
      <c r="A86" s="83"/>
      <c r="B86" s="77"/>
      <c r="C86" s="56" t="s">
        <v>10</v>
      </c>
      <c r="D86" s="14">
        <f t="shared" si="28"/>
        <v>105031.14</v>
      </c>
      <c r="E86" s="14"/>
      <c r="F86" s="14"/>
      <c r="G86" s="14">
        <v>1496.14</v>
      </c>
      <c r="H86" s="14">
        <v>31060.5</v>
      </c>
      <c r="I86" s="14">
        <v>72474.5</v>
      </c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25"/>
      <c r="BR86" s="25"/>
    </row>
    <row r="87" spans="1:70" s="19" customFormat="1" ht="30" x14ac:dyDescent="0.25">
      <c r="A87" s="84"/>
      <c r="B87" s="77"/>
      <c r="C87" s="56" t="s">
        <v>11</v>
      </c>
      <c r="D87" s="14">
        <f t="shared" si="28"/>
        <v>0</v>
      </c>
      <c r="E87" s="14"/>
      <c r="F87" s="14"/>
      <c r="G87" s="14"/>
      <c r="H87" s="14"/>
      <c r="I87" s="14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25"/>
      <c r="BL87" s="25"/>
      <c r="BM87" s="25"/>
      <c r="BN87" s="25"/>
      <c r="BO87" s="25"/>
      <c r="BP87" s="25"/>
      <c r="BQ87" s="25"/>
      <c r="BR87" s="25"/>
    </row>
    <row r="88" spans="1:70" s="19" customFormat="1" ht="26.25" customHeight="1" x14ac:dyDescent="0.25">
      <c r="A88" s="70" t="s">
        <v>26</v>
      </c>
      <c r="B88" s="81" t="s">
        <v>91</v>
      </c>
      <c r="C88" s="56" t="s">
        <v>7</v>
      </c>
      <c r="D88" s="14">
        <f t="shared" si="28"/>
        <v>397540.5</v>
      </c>
      <c r="E88" s="14">
        <f t="shared" ref="E88:I88" si="30">E89+E90+E91+E92</f>
        <v>0</v>
      </c>
      <c r="F88" s="14">
        <f t="shared" si="30"/>
        <v>0</v>
      </c>
      <c r="G88" s="14">
        <f t="shared" si="30"/>
        <v>5362.5</v>
      </c>
      <c r="H88" s="14">
        <f t="shared" si="30"/>
        <v>117653.4</v>
      </c>
      <c r="I88" s="14">
        <f t="shared" si="30"/>
        <v>274524.59999999998</v>
      </c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  <c r="BN88" s="25"/>
      <c r="BO88" s="25"/>
      <c r="BP88" s="25"/>
      <c r="BQ88" s="25"/>
      <c r="BR88" s="25"/>
    </row>
    <row r="89" spans="1:70" s="19" customFormat="1" ht="34.5" customHeight="1" x14ac:dyDescent="0.25">
      <c r="A89" s="71"/>
      <c r="B89" s="81"/>
      <c r="C89" s="56" t="s">
        <v>15</v>
      </c>
      <c r="D89" s="14">
        <f t="shared" si="28"/>
        <v>0</v>
      </c>
      <c r="E89" s="14"/>
      <c r="F89" s="14"/>
      <c r="G89" s="14"/>
      <c r="H89" s="14"/>
      <c r="I89" s="14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25"/>
      <c r="BL89" s="25"/>
      <c r="BM89" s="25"/>
      <c r="BN89" s="25"/>
      <c r="BO89" s="25"/>
      <c r="BP89" s="25"/>
      <c r="BQ89" s="25"/>
      <c r="BR89" s="25"/>
    </row>
    <row r="90" spans="1:70" s="19" customFormat="1" ht="29.25" customHeight="1" x14ac:dyDescent="0.25">
      <c r="A90" s="71"/>
      <c r="B90" s="81"/>
      <c r="C90" s="56" t="s">
        <v>9</v>
      </c>
      <c r="D90" s="14">
        <f t="shared" si="28"/>
        <v>292509.36</v>
      </c>
      <c r="E90" s="14"/>
      <c r="F90" s="14"/>
      <c r="G90" s="14">
        <v>3866.36</v>
      </c>
      <c r="H90" s="14">
        <v>86592.9</v>
      </c>
      <c r="I90" s="14">
        <v>202050.1</v>
      </c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  <c r="BN90" s="25"/>
      <c r="BO90" s="25"/>
      <c r="BP90" s="25"/>
      <c r="BQ90" s="25"/>
      <c r="BR90" s="25"/>
    </row>
    <row r="91" spans="1:70" s="19" customFormat="1" ht="45.75" customHeight="1" x14ac:dyDescent="0.25">
      <c r="A91" s="71"/>
      <c r="B91" s="81"/>
      <c r="C91" s="56" t="s">
        <v>10</v>
      </c>
      <c r="D91" s="14">
        <f t="shared" si="28"/>
        <v>105031.14</v>
      </c>
      <c r="E91" s="14"/>
      <c r="F91" s="14"/>
      <c r="G91" s="14">
        <v>1496.14</v>
      </c>
      <c r="H91" s="14">
        <v>31060.5</v>
      </c>
      <c r="I91" s="14">
        <v>72474.5</v>
      </c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25"/>
      <c r="BL91" s="25"/>
      <c r="BM91" s="25"/>
      <c r="BN91" s="25"/>
      <c r="BO91" s="25"/>
      <c r="BP91" s="25"/>
      <c r="BQ91" s="25"/>
      <c r="BR91" s="25"/>
    </row>
    <row r="92" spans="1:70" s="19" customFormat="1" ht="30" x14ac:dyDescent="0.25">
      <c r="A92" s="72"/>
      <c r="B92" s="81"/>
      <c r="C92" s="56" t="s">
        <v>11</v>
      </c>
      <c r="D92" s="14">
        <f t="shared" si="28"/>
        <v>0</v>
      </c>
      <c r="E92" s="14"/>
      <c r="F92" s="14"/>
      <c r="G92" s="14"/>
      <c r="H92" s="14"/>
      <c r="I92" s="14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5"/>
      <c r="BL92" s="25"/>
      <c r="BM92" s="25"/>
      <c r="BN92" s="25"/>
      <c r="BO92" s="25"/>
      <c r="BP92" s="25"/>
      <c r="BQ92" s="25"/>
      <c r="BR92" s="25"/>
    </row>
    <row r="93" spans="1:70" s="19" customFormat="1" x14ac:dyDescent="0.25">
      <c r="A93" s="70" t="s">
        <v>28</v>
      </c>
      <c r="B93" s="81" t="s">
        <v>91</v>
      </c>
      <c r="C93" s="56" t="s">
        <v>7</v>
      </c>
      <c r="D93" s="14">
        <f t="shared" si="28"/>
        <v>397540.5</v>
      </c>
      <c r="E93" s="14">
        <f t="shared" ref="E93:I93" si="31">E94+E95+E96+E97</f>
        <v>0</v>
      </c>
      <c r="F93" s="14">
        <f t="shared" si="31"/>
        <v>0</v>
      </c>
      <c r="G93" s="14">
        <f t="shared" si="31"/>
        <v>5362.5</v>
      </c>
      <c r="H93" s="14">
        <f t="shared" si="31"/>
        <v>117653.4</v>
      </c>
      <c r="I93" s="14">
        <f t="shared" si="31"/>
        <v>274524.59999999998</v>
      </c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</row>
    <row r="94" spans="1:70" s="19" customFormat="1" ht="22.5" customHeight="1" x14ac:dyDescent="0.25">
      <c r="A94" s="71"/>
      <c r="B94" s="81"/>
      <c r="C94" s="56" t="s">
        <v>15</v>
      </c>
      <c r="D94" s="14">
        <f t="shared" si="28"/>
        <v>0</v>
      </c>
      <c r="E94" s="14"/>
      <c r="F94" s="14"/>
      <c r="G94" s="14"/>
      <c r="H94" s="14"/>
      <c r="I94" s="14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  <c r="BN94" s="25"/>
      <c r="BO94" s="25"/>
      <c r="BP94" s="25"/>
      <c r="BQ94" s="25"/>
      <c r="BR94" s="25"/>
    </row>
    <row r="95" spans="1:70" s="19" customFormat="1" ht="36.75" customHeight="1" x14ac:dyDescent="0.25">
      <c r="A95" s="71"/>
      <c r="B95" s="81"/>
      <c r="C95" s="56" t="s">
        <v>9</v>
      </c>
      <c r="D95" s="14">
        <f t="shared" si="28"/>
        <v>292509.36</v>
      </c>
      <c r="E95" s="14"/>
      <c r="F95" s="14"/>
      <c r="G95" s="14">
        <v>3866.36</v>
      </c>
      <c r="H95" s="14">
        <v>86592.9</v>
      </c>
      <c r="I95" s="14">
        <v>202050.1</v>
      </c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5"/>
      <c r="BL95" s="25"/>
      <c r="BM95" s="25"/>
      <c r="BN95" s="25"/>
      <c r="BO95" s="25"/>
      <c r="BP95" s="25"/>
      <c r="BQ95" s="25"/>
      <c r="BR95" s="25"/>
    </row>
    <row r="96" spans="1:70" s="19" customFormat="1" ht="42" customHeight="1" x14ac:dyDescent="0.25">
      <c r="A96" s="71"/>
      <c r="B96" s="81"/>
      <c r="C96" s="56" t="s">
        <v>10</v>
      </c>
      <c r="D96" s="14">
        <f t="shared" si="28"/>
        <v>105031.14</v>
      </c>
      <c r="E96" s="14"/>
      <c r="F96" s="14"/>
      <c r="G96" s="14">
        <v>1496.14</v>
      </c>
      <c r="H96" s="14">
        <v>31060.5</v>
      </c>
      <c r="I96" s="14">
        <v>72474.5</v>
      </c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  <c r="BN96" s="25"/>
      <c r="BO96" s="25"/>
      <c r="BP96" s="25"/>
      <c r="BQ96" s="25"/>
      <c r="BR96" s="25"/>
    </row>
    <row r="97" spans="1:70" s="19" customFormat="1" ht="30" x14ac:dyDescent="0.25">
      <c r="A97" s="72"/>
      <c r="B97" s="81"/>
      <c r="C97" s="56" t="s">
        <v>11</v>
      </c>
      <c r="D97" s="14">
        <f t="shared" si="28"/>
        <v>0</v>
      </c>
      <c r="E97" s="14"/>
      <c r="F97" s="14"/>
      <c r="G97" s="14"/>
      <c r="H97" s="14"/>
      <c r="I97" s="14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5"/>
      <c r="BL97" s="25"/>
      <c r="BM97" s="25"/>
      <c r="BN97" s="25"/>
      <c r="BO97" s="25"/>
      <c r="BP97" s="25"/>
      <c r="BQ97" s="25"/>
      <c r="BR97" s="25"/>
    </row>
    <row r="98" spans="1:70" s="19" customFormat="1" ht="25.5" customHeight="1" x14ac:dyDescent="0.25">
      <c r="A98" s="70" t="s">
        <v>29</v>
      </c>
      <c r="B98" s="81" t="s">
        <v>98</v>
      </c>
      <c r="C98" s="56" t="s">
        <v>7</v>
      </c>
      <c r="D98" s="14">
        <f t="shared" si="28"/>
        <v>332420.59999999998</v>
      </c>
      <c r="E98" s="14">
        <f t="shared" ref="E98:I98" si="32">E99+E100+E101+E102</f>
        <v>0</v>
      </c>
      <c r="F98" s="14">
        <f t="shared" si="32"/>
        <v>0</v>
      </c>
      <c r="G98" s="14">
        <f t="shared" si="32"/>
        <v>5605.6</v>
      </c>
      <c r="H98" s="14">
        <f t="shared" si="32"/>
        <v>98044.5</v>
      </c>
      <c r="I98" s="14">
        <f t="shared" si="32"/>
        <v>228770.5</v>
      </c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  <c r="BM98" s="25"/>
      <c r="BN98" s="25"/>
      <c r="BO98" s="25"/>
      <c r="BP98" s="25"/>
      <c r="BQ98" s="25"/>
      <c r="BR98" s="25"/>
    </row>
    <row r="99" spans="1:70" s="19" customFormat="1" ht="26.25" customHeight="1" x14ac:dyDescent="0.25">
      <c r="A99" s="71"/>
      <c r="B99" s="81"/>
      <c r="C99" s="56" t="s">
        <v>15</v>
      </c>
      <c r="D99" s="14">
        <f t="shared" si="28"/>
        <v>0</v>
      </c>
      <c r="E99" s="14"/>
      <c r="F99" s="14"/>
      <c r="G99" s="14"/>
      <c r="H99" s="14"/>
      <c r="I99" s="14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</row>
    <row r="100" spans="1:70" s="19" customFormat="1" ht="22.5" customHeight="1" x14ac:dyDescent="0.25">
      <c r="A100" s="71"/>
      <c r="B100" s="81"/>
      <c r="C100" s="56" t="s">
        <v>9</v>
      </c>
      <c r="D100" s="14">
        <f t="shared" si="28"/>
        <v>244577.49</v>
      </c>
      <c r="E100" s="14"/>
      <c r="F100" s="14"/>
      <c r="G100" s="14">
        <v>4041.64</v>
      </c>
      <c r="H100" s="14">
        <v>72160.75</v>
      </c>
      <c r="I100" s="14">
        <v>168375.1</v>
      </c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5"/>
      <c r="BL100" s="25"/>
      <c r="BM100" s="25"/>
      <c r="BN100" s="25"/>
      <c r="BO100" s="25"/>
      <c r="BP100" s="25"/>
      <c r="BQ100" s="25"/>
      <c r="BR100" s="25"/>
    </row>
    <row r="101" spans="1:70" s="19" customFormat="1" ht="30" x14ac:dyDescent="0.25">
      <c r="A101" s="71"/>
      <c r="B101" s="81"/>
      <c r="C101" s="56" t="s">
        <v>10</v>
      </c>
      <c r="D101" s="14">
        <f t="shared" si="28"/>
        <v>87843.11</v>
      </c>
      <c r="E101" s="14"/>
      <c r="F101" s="14"/>
      <c r="G101" s="14">
        <v>1563.96</v>
      </c>
      <c r="H101" s="14">
        <v>25883.75</v>
      </c>
      <c r="I101" s="14">
        <v>60395.4</v>
      </c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</row>
    <row r="102" spans="1:70" s="19" customFormat="1" ht="30" x14ac:dyDescent="0.25">
      <c r="A102" s="72"/>
      <c r="B102" s="81"/>
      <c r="C102" s="56" t="s">
        <v>11</v>
      </c>
      <c r="D102" s="14">
        <f t="shared" si="28"/>
        <v>0</v>
      </c>
      <c r="E102" s="14"/>
      <c r="F102" s="14"/>
      <c r="G102" s="14"/>
      <c r="H102" s="14"/>
      <c r="I102" s="14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</row>
    <row r="103" spans="1:70" s="19" customFormat="1" ht="34.5" customHeight="1" x14ac:dyDescent="0.25">
      <c r="A103" s="70" t="s">
        <v>30</v>
      </c>
      <c r="B103" s="81" t="s">
        <v>99</v>
      </c>
      <c r="C103" s="56" t="s">
        <v>7</v>
      </c>
      <c r="D103" s="14">
        <f t="shared" si="28"/>
        <v>397540.5</v>
      </c>
      <c r="E103" s="14">
        <f t="shared" ref="E103:I103" si="33">E104+E105+E106+E107</f>
        <v>0</v>
      </c>
      <c r="F103" s="14">
        <f t="shared" si="33"/>
        <v>0</v>
      </c>
      <c r="G103" s="14">
        <f t="shared" si="33"/>
        <v>5362.5</v>
      </c>
      <c r="H103" s="14">
        <f t="shared" si="33"/>
        <v>117653.4</v>
      </c>
      <c r="I103" s="14">
        <f t="shared" si="33"/>
        <v>274524.59999999998</v>
      </c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</row>
    <row r="104" spans="1:70" s="19" customFormat="1" ht="30" customHeight="1" x14ac:dyDescent="0.25">
      <c r="A104" s="71"/>
      <c r="B104" s="81"/>
      <c r="C104" s="56" t="s">
        <v>15</v>
      </c>
      <c r="D104" s="14">
        <f t="shared" si="28"/>
        <v>0</v>
      </c>
      <c r="E104" s="14"/>
      <c r="F104" s="14"/>
      <c r="G104" s="14"/>
      <c r="H104" s="14"/>
      <c r="I104" s="14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</row>
    <row r="105" spans="1:70" s="19" customFormat="1" ht="30.75" customHeight="1" x14ac:dyDescent="0.25">
      <c r="A105" s="71"/>
      <c r="B105" s="81"/>
      <c r="C105" s="56" t="s">
        <v>9</v>
      </c>
      <c r="D105" s="14">
        <f t="shared" si="28"/>
        <v>292509.36</v>
      </c>
      <c r="E105" s="14"/>
      <c r="F105" s="14"/>
      <c r="G105" s="14">
        <v>3866.36</v>
      </c>
      <c r="H105" s="14">
        <v>86592.9</v>
      </c>
      <c r="I105" s="14">
        <v>202050.1</v>
      </c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</row>
    <row r="106" spans="1:70" s="19" customFormat="1" ht="44.25" customHeight="1" x14ac:dyDescent="0.25">
      <c r="A106" s="71"/>
      <c r="B106" s="81"/>
      <c r="C106" s="56" t="s">
        <v>10</v>
      </c>
      <c r="D106" s="14">
        <f t="shared" si="28"/>
        <v>105031.14</v>
      </c>
      <c r="E106" s="14"/>
      <c r="F106" s="14"/>
      <c r="G106" s="14">
        <v>1496.14</v>
      </c>
      <c r="H106" s="14">
        <v>31060.5</v>
      </c>
      <c r="I106" s="14">
        <v>72474.5</v>
      </c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</row>
    <row r="107" spans="1:70" s="19" customFormat="1" ht="30" x14ac:dyDescent="0.25">
      <c r="A107" s="72"/>
      <c r="B107" s="81"/>
      <c r="C107" s="56" t="s">
        <v>11</v>
      </c>
      <c r="D107" s="14">
        <f t="shared" si="28"/>
        <v>0</v>
      </c>
      <c r="E107" s="14"/>
      <c r="F107" s="14"/>
      <c r="G107" s="14"/>
      <c r="H107" s="14"/>
      <c r="I107" s="14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</row>
    <row r="108" spans="1:70" s="19" customFormat="1" ht="25.5" customHeight="1" x14ac:dyDescent="0.25">
      <c r="A108" s="70" t="s">
        <v>31</v>
      </c>
      <c r="B108" s="70" t="s">
        <v>100</v>
      </c>
      <c r="C108" s="56" t="s">
        <v>7</v>
      </c>
      <c r="D108" s="14">
        <f t="shared" si="28"/>
        <v>395973.2</v>
      </c>
      <c r="E108" s="14">
        <f>E109+E110+E111+E112</f>
        <v>8448.6</v>
      </c>
      <c r="F108" s="14">
        <f>F109+F110+F111+F112</f>
        <v>141200</v>
      </c>
      <c r="G108" s="14">
        <f>G109+G110+G111+G112</f>
        <v>246324.6</v>
      </c>
      <c r="H108" s="14">
        <f>H109+H110+H111+H112</f>
        <v>0</v>
      </c>
      <c r="I108" s="14">
        <f t="shared" ref="I108" si="34">I109+I110+I111+I112</f>
        <v>0</v>
      </c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</row>
    <row r="109" spans="1:70" s="19" customFormat="1" ht="21.75" customHeight="1" x14ac:dyDescent="0.25">
      <c r="A109" s="71"/>
      <c r="B109" s="71"/>
      <c r="C109" s="56" t="s">
        <v>15</v>
      </c>
      <c r="D109" s="14">
        <f t="shared" si="28"/>
        <v>0</v>
      </c>
      <c r="E109" s="14"/>
      <c r="F109" s="14"/>
      <c r="G109" s="14"/>
      <c r="H109" s="14"/>
      <c r="I109" s="14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</row>
    <row r="110" spans="1:70" s="19" customFormat="1" ht="35.25" customHeight="1" x14ac:dyDescent="0.25">
      <c r="A110" s="71"/>
      <c r="B110" s="71"/>
      <c r="C110" s="56" t="s">
        <v>9</v>
      </c>
      <c r="D110" s="14">
        <f t="shared" si="28"/>
        <v>288268.5</v>
      </c>
      <c r="E110" s="63">
        <v>6150.6</v>
      </c>
      <c r="F110" s="63">
        <v>102793.60000000001</v>
      </c>
      <c r="G110" s="63">
        <v>179324.30000000002</v>
      </c>
      <c r="H110" s="14"/>
      <c r="I110" s="14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5"/>
      <c r="BL110" s="25"/>
      <c r="BM110" s="25"/>
      <c r="BN110" s="25"/>
      <c r="BO110" s="25"/>
      <c r="BP110" s="25"/>
      <c r="BQ110" s="25"/>
      <c r="BR110" s="25"/>
    </row>
    <row r="111" spans="1:70" s="19" customFormat="1" ht="48" customHeight="1" x14ac:dyDescent="0.25">
      <c r="A111" s="71"/>
      <c r="B111" s="71"/>
      <c r="C111" s="56" t="s">
        <v>10</v>
      </c>
      <c r="D111" s="14">
        <f t="shared" si="28"/>
        <v>107704.7</v>
      </c>
      <c r="E111" s="63">
        <v>2298</v>
      </c>
      <c r="F111" s="63">
        <v>38406.400000000001</v>
      </c>
      <c r="G111" s="63">
        <v>67000.3</v>
      </c>
      <c r="H111" s="14"/>
      <c r="I111" s="14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</row>
    <row r="112" spans="1:70" s="19" customFormat="1" ht="30" x14ac:dyDescent="0.25">
      <c r="A112" s="72"/>
      <c r="B112" s="72"/>
      <c r="C112" s="56" t="s">
        <v>11</v>
      </c>
      <c r="D112" s="14">
        <f t="shared" si="28"/>
        <v>0</v>
      </c>
      <c r="E112" s="14"/>
      <c r="F112" s="14"/>
      <c r="G112" s="14"/>
      <c r="H112" s="14"/>
      <c r="I112" s="14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</row>
    <row r="113" spans="1:70" s="19" customFormat="1" ht="32.25" customHeight="1" x14ac:dyDescent="0.25">
      <c r="A113" s="70" t="s">
        <v>135</v>
      </c>
      <c r="B113" s="70" t="s">
        <v>159</v>
      </c>
      <c r="C113" s="22" t="s">
        <v>7</v>
      </c>
      <c r="D113" s="14">
        <f t="shared" si="28"/>
        <v>332896.5</v>
      </c>
      <c r="E113" s="14">
        <f t="shared" ref="E113:I113" si="35">E114+E115+E116+E117</f>
        <v>0</v>
      </c>
      <c r="F113" s="14">
        <f t="shared" si="35"/>
        <v>10000</v>
      </c>
      <c r="G113" s="14">
        <f t="shared" si="35"/>
        <v>96045.5</v>
      </c>
      <c r="H113" s="14">
        <f t="shared" si="35"/>
        <v>226851</v>
      </c>
      <c r="I113" s="14">
        <f t="shared" si="35"/>
        <v>0</v>
      </c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</row>
    <row r="114" spans="1:70" s="19" customFormat="1" ht="35.25" customHeight="1" x14ac:dyDescent="0.25">
      <c r="A114" s="71"/>
      <c r="B114" s="71"/>
      <c r="C114" s="22" t="s">
        <v>15</v>
      </c>
      <c r="D114" s="14">
        <f t="shared" si="28"/>
        <v>0</v>
      </c>
      <c r="E114" s="14"/>
      <c r="F114" s="14"/>
      <c r="G114" s="14"/>
      <c r="H114" s="14"/>
      <c r="I114" s="14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</row>
    <row r="115" spans="1:70" s="19" customFormat="1" ht="24.75" customHeight="1" x14ac:dyDescent="0.25">
      <c r="A115" s="71"/>
      <c r="B115" s="71"/>
      <c r="C115" s="22" t="s">
        <v>9</v>
      </c>
      <c r="D115" s="14">
        <f t="shared" si="28"/>
        <v>242348.6</v>
      </c>
      <c r="E115" s="47"/>
      <c r="F115" s="14">
        <v>7280</v>
      </c>
      <c r="G115" s="66">
        <v>69921.100000000006</v>
      </c>
      <c r="H115" s="66">
        <v>165147.5</v>
      </c>
      <c r="I115" s="66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</row>
    <row r="116" spans="1:70" s="19" customFormat="1" ht="30" x14ac:dyDescent="0.25">
      <c r="A116" s="71"/>
      <c r="B116" s="71"/>
      <c r="C116" s="22" t="s">
        <v>10</v>
      </c>
      <c r="D116" s="14">
        <f t="shared" si="28"/>
        <v>90547.9</v>
      </c>
      <c r="E116" s="48"/>
      <c r="F116" s="14">
        <v>2720</v>
      </c>
      <c r="G116" s="66">
        <v>26124.400000000001</v>
      </c>
      <c r="H116" s="66">
        <v>61703.5</v>
      </c>
      <c r="I116" s="66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</row>
    <row r="117" spans="1:70" s="19" customFormat="1" ht="30" x14ac:dyDescent="0.25">
      <c r="A117" s="72"/>
      <c r="B117" s="72"/>
      <c r="C117" s="22" t="s">
        <v>11</v>
      </c>
      <c r="D117" s="14">
        <f t="shared" si="28"/>
        <v>0</v>
      </c>
      <c r="E117" s="14"/>
      <c r="F117" s="14"/>
      <c r="G117" s="14"/>
      <c r="H117" s="14"/>
      <c r="I117" s="14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</row>
    <row r="118" spans="1:70" s="19" customFormat="1" ht="27" customHeight="1" x14ac:dyDescent="0.25">
      <c r="A118" s="70" t="s">
        <v>216</v>
      </c>
      <c r="B118" s="70" t="s">
        <v>203</v>
      </c>
      <c r="C118" s="22" t="s">
        <v>7</v>
      </c>
      <c r="D118" s="14">
        <f t="shared" si="28"/>
        <v>545681.1</v>
      </c>
      <c r="E118" s="14">
        <f t="shared" ref="E118:I118" si="36">E119+E120+E121+E122</f>
        <v>11777.9</v>
      </c>
      <c r="F118" s="14">
        <f t="shared" si="36"/>
        <v>189904.2</v>
      </c>
      <c r="G118" s="14">
        <f t="shared" si="36"/>
        <v>343999</v>
      </c>
      <c r="H118" s="14">
        <f t="shared" si="36"/>
        <v>0</v>
      </c>
      <c r="I118" s="14">
        <f t="shared" si="36"/>
        <v>0</v>
      </c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</row>
    <row r="119" spans="1:70" s="19" customFormat="1" ht="24.75" customHeight="1" x14ac:dyDescent="0.25">
      <c r="A119" s="71"/>
      <c r="B119" s="71"/>
      <c r="C119" s="22" t="s">
        <v>15</v>
      </c>
      <c r="D119" s="14">
        <f t="shared" si="28"/>
        <v>0</v>
      </c>
      <c r="E119" s="14"/>
      <c r="F119" s="14"/>
      <c r="G119" s="14"/>
      <c r="H119" s="14"/>
      <c r="I119" s="14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</row>
    <row r="120" spans="1:70" s="19" customFormat="1" ht="25.5" customHeight="1" x14ac:dyDescent="0.25">
      <c r="A120" s="71"/>
      <c r="B120" s="71"/>
      <c r="C120" s="22" t="s">
        <v>9</v>
      </c>
      <c r="D120" s="14">
        <f t="shared" si="28"/>
        <v>397255.9</v>
      </c>
      <c r="E120" s="66">
        <v>8574.2999999999993</v>
      </c>
      <c r="F120" s="66">
        <v>138250.29999999999</v>
      </c>
      <c r="G120" s="66">
        <v>250431.3</v>
      </c>
      <c r="H120" s="14"/>
      <c r="I120" s="14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</row>
    <row r="121" spans="1:70" s="19" customFormat="1" ht="36" customHeight="1" x14ac:dyDescent="0.25">
      <c r="A121" s="71"/>
      <c r="B121" s="71"/>
      <c r="C121" s="22" t="s">
        <v>10</v>
      </c>
      <c r="D121" s="14">
        <f t="shared" si="28"/>
        <v>148425.20000000001</v>
      </c>
      <c r="E121" s="66">
        <v>3203.6</v>
      </c>
      <c r="F121" s="66">
        <v>51653.9</v>
      </c>
      <c r="G121" s="66">
        <v>93567.7</v>
      </c>
      <c r="H121" s="14"/>
      <c r="I121" s="14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</row>
    <row r="122" spans="1:70" s="19" customFormat="1" ht="40.5" customHeight="1" x14ac:dyDescent="0.25">
      <c r="A122" s="72"/>
      <c r="B122" s="72"/>
      <c r="C122" s="22" t="s">
        <v>11</v>
      </c>
      <c r="D122" s="14">
        <f t="shared" si="28"/>
        <v>0</v>
      </c>
      <c r="E122" s="14"/>
      <c r="F122" s="14"/>
      <c r="G122" s="14"/>
      <c r="H122" s="14"/>
      <c r="I122" s="14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</row>
    <row r="123" spans="1:70" s="19" customFormat="1" ht="32.25" customHeight="1" x14ac:dyDescent="0.25">
      <c r="A123" s="70" t="s">
        <v>182</v>
      </c>
      <c r="B123" s="81" t="s">
        <v>205</v>
      </c>
      <c r="C123" s="22" t="s">
        <v>7</v>
      </c>
      <c r="D123" s="14">
        <f t="shared" si="28"/>
        <v>225455</v>
      </c>
      <c r="E123" s="32">
        <f t="shared" ref="E123:I123" si="37">E124+E125+E126+E127</f>
        <v>0</v>
      </c>
      <c r="F123" s="32">
        <f t="shared" si="37"/>
        <v>0</v>
      </c>
      <c r="G123" s="32">
        <f t="shared" si="37"/>
        <v>9424</v>
      </c>
      <c r="H123" s="32">
        <f t="shared" si="37"/>
        <v>115342.7</v>
      </c>
      <c r="I123" s="32">
        <f t="shared" si="37"/>
        <v>100688.3</v>
      </c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</row>
    <row r="124" spans="1:70" s="19" customFormat="1" ht="26.25" customHeight="1" x14ac:dyDescent="0.25">
      <c r="A124" s="71"/>
      <c r="B124" s="81"/>
      <c r="C124" s="22" t="s">
        <v>15</v>
      </c>
      <c r="D124" s="14">
        <f t="shared" si="28"/>
        <v>0</v>
      </c>
      <c r="E124" s="14"/>
      <c r="F124" s="14"/>
      <c r="G124" s="14"/>
      <c r="H124" s="14"/>
      <c r="I124" s="14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</row>
    <row r="125" spans="1:70" s="19" customFormat="1" ht="29.25" customHeight="1" x14ac:dyDescent="0.25">
      <c r="A125" s="71"/>
      <c r="B125" s="81"/>
      <c r="C125" s="22" t="s">
        <v>9</v>
      </c>
      <c r="D125" s="14">
        <f t="shared" si="28"/>
        <v>165033.1</v>
      </c>
      <c r="E125" s="14"/>
      <c r="F125" s="14"/>
      <c r="G125" s="14">
        <v>6898.4</v>
      </c>
      <c r="H125" s="14">
        <v>84430.9</v>
      </c>
      <c r="I125" s="14">
        <v>73703.8</v>
      </c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</row>
    <row r="126" spans="1:70" s="19" customFormat="1" ht="40.5" customHeight="1" x14ac:dyDescent="0.25">
      <c r="A126" s="71"/>
      <c r="B126" s="81"/>
      <c r="C126" s="22" t="s">
        <v>10</v>
      </c>
      <c r="D126" s="14">
        <f t="shared" si="28"/>
        <v>60421.9</v>
      </c>
      <c r="E126" s="14"/>
      <c r="F126" s="14"/>
      <c r="G126" s="14">
        <v>2525.6</v>
      </c>
      <c r="H126" s="14">
        <v>30911.8</v>
      </c>
      <c r="I126" s="14">
        <v>26984.5</v>
      </c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</row>
    <row r="127" spans="1:70" s="19" customFormat="1" ht="40.5" customHeight="1" x14ac:dyDescent="0.25">
      <c r="A127" s="72"/>
      <c r="B127" s="81"/>
      <c r="C127" s="22" t="s">
        <v>11</v>
      </c>
      <c r="D127" s="14">
        <f t="shared" si="28"/>
        <v>0</v>
      </c>
      <c r="E127" s="14"/>
      <c r="F127" s="14"/>
      <c r="G127" s="14"/>
      <c r="H127" s="14"/>
      <c r="I127" s="14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</row>
    <row r="128" spans="1:70" s="19" customFormat="1" ht="29.25" customHeight="1" x14ac:dyDescent="0.25">
      <c r="A128" s="70" t="s">
        <v>185</v>
      </c>
      <c r="B128" s="81" t="s">
        <v>187</v>
      </c>
      <c r="C128" s="22" t="s">
        <v>7</v>
      </c>
      <c r="D128" s="14">
        <f t="shared" si="28"/>
        <v>366364</v>
      </c>
      <c r="E128" s="32">
        <f t="shared" ref="E128:I128" si="38">E129+E130+E131+E132</f>
        <v>0</v>
      </c>
      <c r="F128" s="32">
        <f t="shared" si="38"/>
        <v>0</v>
      </c>
      <c r="G128" s="32">
        <f t="shared" si="38"/>
        <v>15311</v>
      </c>
      <c r="H128" s="32">
        <f t="shared" si="38"/>
        <v>187435</v>
      </c>
      <c r="I128" s="32">
        <f t="shared" si="38"/>
        <v>163618</v>
      </c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</row>
    <row r="129" spans="1:70" s="19" customFormat="1" ht="28.5" customHeight="1" x14ac:dyDescent="0.25">
      <c r="A129" s="71"/>
      <c r="B129" s="81"/>
      <c r="C129" s="22" t="s">
        <v>15</v>
      </c>
      <c r="D129" s="14">
        <f t="shared" si="28"/>
        <v>0</v>
      </c>
      <c r="E129" s="14"/>
      <c r="F129" s="14"/>
      <c r="G129" s="14"/>
      <c r="H129" s="14"/>
      <c r="I129" s="14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</row>
    <row r="130" spans="1:70" s="19" customFormat="1" ht="26.25" customHeight="1" x14ac:dyDescent="0.25">
      <c r="A130" s="71"/>
      <c r="B130" s="81"/>
      <c r="C130" s="22" t="s">
        <v>9</v>
      </c>
      <c r="D130" s="14">
        <f t="shared" si="28"/>
        <v>268178.5</v>
      </c>
      <c r="E130" s="14"/>
      <c r="F130" s="14"/>
      <c r="G130" s="14">
        <v>11207.7</v>
      </c>
      <c r="H130" s="14">
        <v>137202.4</v>
      </c>
      <c r="I130" s="14">
        <v>119768.4</v>
      </c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</row>
    <row r="131" spans="1:70" s="19" customFormat="1" ht="40.5" customHeight="1" x14ac:dyDescent="0.25">
      <c r="A131" s="71"/>
      <c r="B131" s="81"/>
      <c r="C131" s="22" t="s">
        <v>10</v>
      </c>
      <c r="D131" s="14">
        <f t="shared" si="28"/>
        <v>98185.5</v>
      </c>
      <c r="E131" s="14"/>
      <c r="F131" s="14"/>
      <c r="G131" s="14">
        <v>4103.3</v>
      </c>
      <c r="H131" s="14">
        <v>50232.6</v>
      </c>
      <c r="I131" s="14">
        <v>43849.599999999999</v>
      </c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</row>
    <row r="132" spans="1:70" s="19" customFormat="1" ht="40.5" customHeight="1" x14ac:dyDescent="0.25">
      <c r="A132" s="72"/>
      <c r="B132" s="81"/>
      <c r="C132" s="22" t="s">
        <v>11</v>
      </c>
      <c r="D132" s="14">
        <f t="shared" si="28"/>
        <v>0</v>
      </c>
      <c r="E132" s="14"/>
      <c r="F132" s="14"/>
      <c r="G132" s="14"/>
      <c r="H132" s="14"/>
      <c r="I132" s="14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</row>
    <row r="133" spans="1:70" s="19" customFormat="1" ht="30.75" customHeight="1" x14ac:dyDescent="0.25">
      <c r="A133" s="70" t="s">
        <v>186</v>
      </c>
      <c r="B133" s="70" t="s">
        <v>190</v>
      </c>
      <c r="C133" s="22" t="s">
        <v>7</v>
      </c>
      <c r="D133" s="14">
        <f t="shared" si="28"/>
        <v>240000</v>
      </c>
      <c r="E133" s="32">
        <f t="shared" ref="E133:I133" si="39">E134+E135+E136+E137</f>
        <v>0</v>
      </c>
      <c r="F133" s="32">
        <f t="shared" si="39"/>
        <v>0</v>
      </c>
      <c r="G133" s="32">
        <f t="shared" si="39"/>
        <v>10032</v>
      </c>
      <c r="H133" s="32">
        <f t="shared" si="39"/>
        <v>122784</v>
      </c>
      <c r="I133" s="32">
        <f t="shared" si="39"/>
        <v>107184</v>
      </c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</row>
    <row r="134" spans="1:70" s="19" customFormat="1" ht="29.25" customHeight="1" x14ac:dyDescent="0.25">
      <c r="A134" s="71"/>
      <c r="B134" s="71"/>
      <c r="C134" s="22" t="s">
        <v>15</v>
      </c>
      <c r="D134" s="14">
        <f t="shared" si="28"/>
        <v>0</v>
      </c>
      <c r="E134" s="14"/>
      <c r="F134" s="14"/>
      <c r="G134" s="14"/>
      <c r="H134" s="14"/>
      <c r="I134" s="14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</row>
    <row r="135" spans="1:70" s="19" customFormat="1" ht="30.75" customHeight="1" x14ac:dyDescent="0.25">
      <c r="A135" s="71"/>
      <c r="B135" s="71"/>
      <c r="C135" s="22" t="s">
        <v>9</v>
      </c>
      <c r="D135" s="14">
        <f t="shared" si="28"/>
        <v>175680</v>
      </c>
      <c r="E135" s="14"/>
      <c r="F135" s="14"/>
      <c r="G135" s="14">
        <v>7343</v>
      </c>
      <c r="H135" s="14">
        <v>89878</v>
      </c>
      <c r="I135" s="14">
        <v>78459</v>
      </c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</row>
    <row r="136" spans="1:70" s="19" customFormat="1" ht="40.5" customHeight="1" x14ac:dyDescent="0.25">
      <c r="A136" s="71"/>
      <c r="B136" s="71"/>
      <c r="C136" s="22" t="s">
        <v>10</v>
      </c>
      <c r="D136" s="14">
        <f t="shared" si="28"/>
        <v>64320</v>
      </c>
      <c r="E136" s="14"/>
      <c r="F136" s="14"/>
      <c r="G136" s="14">
        <v>2689</v>
      </c>
      <c r="H136" s="14">
        <v>32906</v>
      </c>
      <c r="I136" s="14">
        <v>28725</v>
      </c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</row>
    <row r="137" spans="1:70" s="19" customFormat="1" ht="40.5" customHeight="1" x14ac:dyDescent="0.25">
      <c r="A137" s="72"/>
      <c r="B137" s="72"/>
      <c r="C137" s="22" t="s">
        <v>11</v>
      </c>
      <c r="D137" s="14">
        <f t="shared" si="28"/>
        <v>0</v>
      </c>
      <c r="E137" s="14"/>
      <c r="F137" s="14"/>
      <c r="G137" s="14"/>
      <c r="H137" s="14"/>
      <c r="I137" s="14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</row>
    <row r="138" spans="1:70" s="19" customFormat="1" ht="40.5" customHeight="1" x14ac:dyDescent="0.25">
      <c r="A138" s="70" t="s">
        <v>189</v>
      </c>
      <c r="B138" s="70" t="s">
        <v>210</v>
      </c>
      <c r="C138" s="22" t="s">
        <v>7</v>
      </c>
      <c r="D138" s="14">
        <f t="shared" si="28"/>
        <v>9141.9</v>
      </c>
      <c r="E138" s="14">
        <f t="shared" ref="E138:I138" si="40">E139+E140+E141+E142</f>
        <v>9141.9</v>
      </c>
      <c r="F138" s="14">
        <f t="shared" si="40"/>
        <v>0</v>
      </c>
      <c r="G138" s="14">
        <f t="shared" si="40"/>
        <v>0</v>
      </c>
      <c r="H138" s="14">
        <f t="shared" si="40"/>
        <v>0</v>
      </c>
      <c r="I138" s="14">
        <f t="shared" si="40"/>
        <v>0</v>
      </c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</row>
    <row r="139" spans="1:70" s="19" customFormat="1" ht="26.25" customHeight="1" x14ac:dyDescent="0.25">
      <c r="A139" s="71"/>
      <c r="B139" s="71"/>
      <c r="C139" s="22" t="s">
        <v>15</v>
      </c>
      <c r="D139" s="14">
        <f t="shared" si="28"/>
        <v>0</v>
      </c>
      <c r="E139" s="14"/>
      <c r="F139" s="14"/>
      <c r="G139" s="14"/>
      <c r="H139" s="14"/>
      <c r="I139" s="14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</row>
    <row r="140" spans="1:70" s="19" customFormat="1" ht="25.5" customHeight="1" x14ac:dyDescent="0.25">
      <c r="A140" s="71"/>
      <c r="B140" s="71"/>
      <c r="C140" s="22" t="s">
        <v>9</v>
      </c>
      <c r="D140" s="14">
        <f t="shared" si="28"/>
        <v>6655.3</v>
      </c>
      <c r="E140" s="63">
        <v>6655.3</v>
      </c>
      <c r="F140" s="14"/>
      <c r="G140" s="14"/>
      <c r="H140" s="14"/>
      <c r="I140" s="14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5"/>
      <c r="BL140" s="25"/>
      <c r="BM140" s="25"/>
      <c r="BN140" s="25"/>
      <c r="BO140" s="25"/>
      <c r="BP140" s="25"/>
      <c r="BQ140" s="25"/>
      <c r="BR140" s="25"/>
    </row>
    <row r="141" spans="1:70" s="19" customFormat="1" ht="40.5" customHeight="1" x14ac:dyDescent="0.25">
      <c r="A141" s="71"/>
      <c r="B141" s="71"/>
      <c r="C141" s="22" t="s">
        <v>10</v>
      </c>
      <c r="D141" s="14">
        <f t="shared" si="28"/>
        <v>2486.6</v>
      </c>
      <c r="E141" s="63">
        <v>2486.6</v>
      </c>
      <c r="F141" s="14"/>
      <c r="G141" s="14"/>
      <c r="H141" s="14"/>
      <c r="I141" s="14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5"/>
      <c r="BL141" s="25"/>
      <c r="BM141" s="25"/>
      <c r="BN141" s="25"/>
      <c r="BO141" s="25"/>
      <c r="BP141" s="25"/>
      <c r="BQ141" s="25"/>
      <c r="BR141" s="25"/>
    </row>
    <row r="142" spans="1:70" s="19" customFormat="1" ht="40.5" customHeight="1" x14ac:dyDescent="0.25">
      <c r="A142" s="72"/>
      <c r="B142" s="72"/>
      <c r="C142" s="22" t="s">
        <v>11</v>
      </c>
      <c r="D142" s="14">
        <f t="shared" si="28"/>
        <v>0</v>
      </c>
      <c r="E142" s="14"/>
      <c r="F142" s="14"/>
      <c r="G142" s="14"/>
      <c r="H142" s="14"/>
      <c r="I142" s="14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  <c r="BM142" s="25"/>
      <c r="BN142" s="25"/>
      <c r="BO142" s="25"/>
      <c r="BP142" s="25"/>
      <c r="BQ142" s="25"/>
      <c r="BR142" s="25"/>
    </row>
    <row r="143" spans="1:70" s="19" customFormat="1" ht="40.5" customHeight="1" x14ac:dyDescent="0.25">
      <c r="A143" s="70" t="s">
        <v>204</v>
      </c>
      <c r="B143" s="70" t="s">
        <v>211</v>
      </c>
      <c r="C143" s="22" t="s">
        <v>7</v>
      </c>
      <c r="D143" s="14">
        <f t="shared" si="28"/>
        <v>530733.6</v>
      </c>
      <c r="E143" s="14">
        <f t="shared" ref="E143:I143" si="41">E144+E145+E146+E147</f>
        <v>0</v>
      </c>
      <c r="F143" s="14">
        <f t="shared" si="41"/>
        <v>0</v>
      </c>
      <c r="G143" s="14">
        <f t="shared" si="41"/>
        <v>0</v>
      </c>
      <c r="H143" s="14">
        <f t="shared" si="41"/>
        <v>104377.5</v>
      </c>
      <c r="I143" s="14">
        <f t="shared" si="41"/>
        <v>426356.1</v>
      </c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5"/>
      <c r="BL143" s="25"/>
      <c r="BM143" s="25"/>
      <c r="BN143" s="25"/>
      <c r="BO143" s="25"/>
      <c r="BP143" s="25"/>
      <c r="BQ143" s="25"/>
      <c r="BR143" s="25"/>
    </row>
    <row r="144" spans="1:70" s="19" customFormat="1" ht="40.5" customHeight="1" x14ac:dyDescent="0.25">
      <c r="A144" s="71"/>
      <c r="B144" s="71"/>
      <c r="C144" s="22" t="s">
        <v>15</v>
      </c>
      <c r="D144" s="14">
        <f t="shared" si="28"/>
        <v>0</v>
      </c>
      <c r="E144" s="14"/>
      <c r="F144" s="14"/>
      <c r="G144" s="14"/>
      <c r="H144" s="14"/>
      <c r="I144" s="14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5"/>
      <c r="BL144" s="25"/>
      <c r="BM144" s="25"/>
      <c r="BN144" s="25"/>
      <c r="BO144" s="25"/>
      <c r="BP144" s="25"/>
      <c r="BQ144" s="25"/>
      <c r="BR144" s="25"/>
    </row>
    <row r="145" spans="1:70" s="19" customFormat="1" ht="40.5" customHeight="1" x14ac:dyDescent="0.25">
      <c r="A145" s="71"/>
      <c r="B145" s="71"/>
      <c r="C145" s="22" t="s">
        <v>9</v>
      </c>
      <c r="D145" s="14">
        <f t="shared" si="28"/>
        <v>386374</v>
      </c>
      <c r="E145" s="14"/>
      <c r="F145" s="14"/>
      <c r="G145" s="14"/>
      <c r="H145" s="62">
        <v>75986.8</v>
      </c>
      <c r="I145" s="62">
        <v>310387.20000000001</v>
      </c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5"/>
      <c r="BL145" s="25"/>
      <c r="BM145" s="25"/>
      <c r="BN145" s="25"/>
      <c r="BO145" s="25"/>
      <c r="BP145" s="25"/>
      <c r="BQ145" s="25"/>
      <c r="BR145" s="25"/>
    </row>
    <row r="146" spans="1:70" s="19" customFormat="1" ht="40.5" customHeight="1" x14ac:dyDescent="0.25">
      <c r="A146" s="71"/>
      <c r="B146" s="71"/>
      <c r="C146" s="22" t="s">
        <v>10</v>
      </c>
      <c r="D146" s="14">
        <f t="shared" si="28"/>
        <v>144359.6</v>
      </c>
      <c r="E146" s="14"/>
      <c r="F146" s="14"/>
      <c r="G146" s="14"/>
      <c r="H146" s="62">
        <v>28390.7</v>
      </c>
      <c r="I146" s="62">
        <v>115968.90000000001</v>
      </c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  <c r="BH146" s="25"/>
      <c r="BI146" s="25"/>
      <c r="BJ146" s="25"/>
      <c r="BK146" s="25"/>
      <c r="BL146" s="25"/>
      <c r="BM146" s="25"/>
      <c r="BN146" s="25"/>
      <c r="BO146" s="25"/>
      <c r="BP146" s="25"/>
      <c r="BQ146" s="25"/>
      <c r="BR146" s="25"/>
    </row>
    <row r="147" spans="1:70" s="19" customFormat="1" ht="40.5" customHeight="1" x14ac:dyDescent="0.25">
      <c r="A147" s="72"/>
      <c r="B147" s="72"/>
      <c r="C147" s="22" t="s">
        <v>11</v>
      </c>
      <c r="D147" s="14">
        <f t="shared" si="28"/>
        <v>0</v>
      </c>
      <c r="E147" s="14"/>
      <c r="F147" s="14"/>
      <c r="G147" s="14"/>
      <c r="H147" s="14"/>
      <c r="I147" s="14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  <c r="BH147" s="25"/>
      <c r="BI147" s="25"/>
      <c r="BJ147" s="25"/>
      <c r="BK147" s="25"/>
      <c r="BL147" s="25"/>
      <c r="BM147" s="25"/>
      <c r="BN147" s="25"/>
      <c r="BO147" s="25"/>
      <c r="BP147" s="25"/>
      <c r="BQ147" s="25"/>
      <c r="BR147" s="25"/>
    </row>
    <row r="148" spans="1:70" s="19" customFormat="1" ht="40.5" customHeight="1" x14ac:dyDescent="0.25">
      <c r="A148" s="70" t="s">
        <v>206</v>
      </c>
      <c r="B148" s="70" t="s">
        <v>212</v>
      </c>
      <c r="C148" s="22" t="s">
        <v>7</v>
      </c>
      <c r="D148" s="14">
        <f t="shared" si="28"/>
        <v>545681.1</v>
      </c>
      <c r="E148" s="14">
        <f t="shared" ref="E148:I148" si="42">E149+E150+E151+E152</f>
        <v>0</v>
      </c>
      <c r="F148" s="14">
        <f t="shared" si="42"/>
        <v>0</v>
      </c>
      <c r="G148" s="14">
        <f t="shared" si="42"/>
        <v>0</v>
      </c>
      <c r="H148" s="14">
        <f t="shared" si="42"/>
        <v>201682.1</v>
      </c>
      <c r="I148" s="14">
        <f t="shared" si="42"/>
        <v>343999</v>
      </c>
      <c r="J148" s="14"/>
      <c r="K148" s="14"/>
      <c r="L148" s="14"/>
      <c r="M148" s="14"/>
      <c r="N148" s="14"/>
      <c r="O148" s="14"/>
      <c r="P148" s="14"/>
      <c r="Q148" s="14"/>
      <c r="R148" s="14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5"/>
      <c r="BL148" s="25"/>
      <c r="BM148" s="25"/>
      <c r="BN148" s="25"/>
      <c r="BO148" s="25"/>
      <c r="BP148" s="25"/>
      <c r="BQ148" s="25"/>
      <c r="BR148" s="25"/>
    </row>
    <row r="149" spans="1:70" s="19" customFormat="1" ht="40.5" customHeight="1" x14ac:dyDescent="0.25">
      <c r="A149" s="71"/>
      <c r="B149" s="71"/>
      <c r="C149" s="22" t="s">
        <v>15</v>
      </c>
      <c r="D149" s="14">
        <f t="shared" si="28"/>
        <v>0</v>
      </c>
      <c r="E149" s="14"/>
      <c r="F149" s="14"/>
      <c r="G149" s="14"/>
      <c r="H149" s="14"/>
      <c r="I149" s="14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  <c r="BH149" s="25"/>
      <c r="BI149" s="25"/>
      <c r="BJ149" s="25"/>
      <c r="BK149" s="25"/>
      <c r="BL149" s="25"/>
      <c r="BM149" s="25"/>
      <c r="BN149" s="25"/>
      <c r="BO149" s="25"/>
      <c r="BP149" s="25"/>
      <c r="BQ149" s="25"/>
      <c r="BR149" s="25"/>
    </row>
    <row r="150" spans="1:70" s="19" customFormat="1" ht="40.5" customHeight="1" x14ac:dyDescent="0.25">
      <c r="A150" s="71"/>
      <c r="B150" s="71"/>
      <c r="C150" s="22" t="s">
        <v>9</v>
      </c>
      <c r="D150" s="14">
        <f t="shared" si="28"/>
        <v>397255.9</v>
      </c>
      <c r="E150" s="14"/>
      <c r="F150" s="14"/>
      <c r="G150" s="14"/>
      <c r="H150" s="14">
        <v>146824.6</v>
      </c>
      <c r="I150" s="62">
        <v>250431.30000000002</v>
      </c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  <c r="BH150" s="25"/>
      <c r="BI150" s="25"/>
      <c r="BJ150" s="25"/>
      <c r="BK150" s="25"/>
      <c r="BL150" s="25"/>
      <c r="BM150" s="25"/>
      <c r="BN150" s="25"/>
      <c r="BO150" s="25"/>
      <c r="BP150" s="25"/>
      <c r="BQ150" s="25"/>
      <c r="BR150" s="25"/>
    </row>
    <row r="151" spans="1:70" s="19" customFormat="1" ht="40.5" customHeight="1" x14ac:dyDescent="0.25">
      <c r="A151" s="71"/>
      <c r="B151" s="71"/>
      <c r="C151" s="22" t="s">
        <v>10</v>
      </c>
      <c r="D151" s="14">
        <f t="shared" si="28"/>
        <v>148425.20000000001</v>
      </c>
      <c r="E151" s="14"/>
      <c r="F151" s="14"/>
      <c r="G151" s="14"/>
      <c r="H151" s="14">
        <v>54857.5</v>
      </c>
      <c r="I151" s="62">
        <v>93567.7</v>
      </c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  <c r="BH151" s="25"/>
      <c r="BI151" s="25"/>
      <c r="BJ151" s="25"/>
      <c r="BK151" s="25"/>
      <c r="BL151" s="25"/>
      <c r="BM151" s="25"/>
      <c r="BN151" s="25"/>
      <c r="BO151" s="25"/>
      <c r="BP151" s="25"/>
      <c r="BQ151" s="25"/>
      <c r="BR151" s="25"/>
    </row>
    <row r="152" spans="1:70" s="19" customFormat="1" ht="40.5" customHeight="1" x14ac:dyDescent="0.25">
      <c r="A152" s="72"/>
      <c r="B152" s="72"/>
      <c r="C152" s="22" t="s">
        <v>11</v>
      </c>
      <c r="D152" s="14">
        <f t="shared" si="28"/>
        <v>0</v>
      </c>
      <c r="E152" s="14"/>
      <c r="F152" s="14"/>
      <c r="G152" s="14"/>
      <c r="H152" s="14"/>
      <c r="I152" s="14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25"/>
      <c r="BD152" s="25"/>
      <c r="BE152" s="25"/>
      <c r="BF152" s="25"/>
      <c r="BG152" s="25"/>
      <c r="BH152" s="25"/>
      <c r="BI152" s="25"/>
      <c r="BJ152" s="25"/>
      <c r="BK152" s="25"/>
      <c r="BL152" s="25"/>
      <c r="BM152" s="25"/>
      <c r="BN152" s="25"/>
      <c r="BO152" s="25"/>
      <c r="BP152" s="25"/>
      <c r="BQ152" s="25"/>
      <c r="BR152" s="25"/>
    </row>
    <row r="153" spans="1:70" s="19" customFormat="1" ht="25.5" customHeight="1" x14ac:dyDescent="0.25">
      <c r="A153" s="70" t="s">
        <v>153</v>
      </c>
      <c r="B153" s="70" t="s">
        <v>132</v>
      </c>
      <c r="C153" s="22" t="s">
        <v>7</v>
      </c>
      <c r="D153" s="14">
        <f t="shared" si="28"/>
        <v>1551067.5</v>
      </c>
      <c r="E153" s="14">
        <f t="shared" ref="E153:I153" si="43">E154+E155+E156+E157</f>
        <v>1091055</v>
      </c>
      <c r="F153" s="14">
        <f t="shared" si="43"/>
        <v>0</v>
      </c>
      <c r="G153" s="14">
        <f t="shared" si="43"/>
        <v>460012.5</v>
      </c>
      <c r="H153" s="14">
        <f t="shared" si="43"/>
        <v>0</v>
      </c>
      <c r="I153" s="14">
        <f t="shared" si="43"/>
        <v>0</v>
      </c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  <c r="BH153" s="25"/>
      <c r="BI153" s="25"/>
      <c r="BJ153" s="25"/>
      <c r="BK153" s="25"/>
      <c r="BL153" s="25"/>
      <c r="BM153" s="25"/>
      <c r="BN153" s="25"/>
      <c r="BO153" s="25"/>
      <c r="BP153" s="25"/>
      <c r="BQ153" s="25"/>
      <c r="BR153" s="25"/>
    </row>
    <row r="154" spans="1:70" s="19" customFormat="1" ht="23.25" customHeight="1" x14ac:dyDescent="0.25">
      <c r="A154" s="71"/>
      <c r="B154" s="71"/>
      <c r="C154" s="22" t="s">
        <v>15</v>
      </c>
      <c r="D154" s="14">
        <f t="shared" si="28"/>
        <v>0</v>
      </c>
      <c r="E154" s="14">
        <f>E159+E164+E169+E174+E179</f>
        <v>0</v>
      </c>
      <c r="F154" s="14">
        <f t="shared" ref="F154:I154" si="44">F159+F164+F169+F174+F179</f>
        <v>0</v>
      </c>
      <c r="G154" s="14">
        <f t="shared" si="44"/>
        <v>0</v>
      </c>
      <c r="H154" s="14">
        <f t="shared" si="44"/>
        <v>0</v>
      </c>
      <c r="I154" s="14">
        <f t="shared" si="44"/>
        <v>0</v>
      </c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5"/>
      <c r="BK154" s="25"/>
      <c r="BL154" s="25"/>
      <c r="BM154" s="25"/>
      <c r="BN154" s="25"/>
      <c r="BO154" s="25"/>
      <c r="BP154" s="25"/>
      <c r="BQ154" s="25"/>
      <c r="BR154" s="25"/>
    </row>
    <row r="155" spans="1:70" s="19" customFormat="1" ht="24.75" customHeight="1" x14ac:dyDescent="0.25">
      <c r="A155" s="71"/>
      <c r="B155" s="71"/>
      <c r="C155" s="22" t="s">
        <v>9</v>
      </c>
      <c r="D155" s="14">
        <f t="shared" si="28"/>
        <v>1129177.1000000001</v>
      </c>
      <c r="E155" s="14">
        <f t="shared" ref="E155:T157" si="45">E160+E165+E170+E175+E180</f>
        <v>794288</v>
      </c>
      <c r="F155" s="14">
        <f t="shared" si="45"/>
        <v>0</v>
      </c>
      <c r="G155" s="14">
        <f t="shared" si="45"/>
        <v>334889.09999999998</v>
      </c>
      <c r="H155" s="14">
        <f t="shared" si="45"/>
        <v>0</v>
      </c>
      <c r="I155" s="14">
        <f t="shared" si="45"/>
        <v>0</v>
      </c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5"/>
      <c r="BK155" s="25"/>
      <c r="BL155" s="25"/>
      <c r="BM155" s="25"/>
      <c r="BN155" s="25"/>
      <c r="BO155" s="25"/>
      <c r="BP155" s="25"/>
      <c r="BQ155" s="25"/>
      <c r="BR155" s="25"/>
    </row>
    <row r="156" spans="1:70" s="19" customFormat="1" ht="30" x14ac:dyDescent="0.25">
      <c r="A156" s="71"/>
      <c r="B156" s="71"/>
      <c r="C156" s="22" t="s">
        <v>10</v>
      </c>
      <c r="D156" s="14">
        <f t="shared" si="28"/>
        <v>421890.4</v>
      </c>
      <c r="E156" s="14">
        <f t="shared" si="45"/>
        <v>296767</v>
      </c>
      <c r="F156" s="14">
        <f t="shared" si="45"/>
        <v>0</v>
      </c>
      <c r="G156" s="14">
        <f t="shared" si="45"/>
        <v>125123.4</v>
      </c>
      <c r="H156" s="14">
        <f t="shared" si="45"/>
        <v>0</v>
      </c>
      <c r="I156" s="14">
        <f t="shared" si="45"/>
        <v>0</v>
      </c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5"/>
      <c r="BK156" s="25"/>
      <c r="BL156" s="25"/>
      <c r="BM156" s="25"/>
      <c r="BN156" s="25"/>
      <c r="BO156" s="25"/>
      <c r="BP156" s="25"/>
      <c r="BQ156" s="25"/>
      <c r="BR156" s="25"/>
    </row>
    <row r="157" spans="1:70" s="19" customFormat="1" ht="30" x14ac:dyDescent="0.25">
      <c r="A157" s="72"/>
      <c r="B157" s="72"/>
      <c r="C157" s="22" t="s">
        <v>11</v>
      </c>
      <c r="D157" s="14">
        <f t="shared" si="28"/>
        <v>0</v>
      </c>
      <c r="E157" s="14">
        <f t="shared" si="45"/>
        <v>0</v>
      </c>
      <c r="F157" s="14">
        <f t="shared" si="45"/>
        <v>0</v>
      </c>
      <c r="G157" s="14">
        <f t="shared" si="45"/>
        <v>0</v>
      </c>
      <c r="H157" s="14">
        <f t="shared" si="45"/>
        <v>0</v>
      </c>
      <c r="I157" s="14">
        <f t="shared" si="45"/>
        <v>0</v>
      </c>
      <c r="J157" s="14">
        <f t="shared" si="45"/>
        <v>0</v>
      </c>
      <c r="K157" s="14">
        <f t="shared" si="45"/>
        <v>0</v>
      </c>
      <c r="L157" s="14">
        <f t="shared" si="45"/>
        <v>0</v>
      </c>
      <c r="M157" s="14">
        <f t="shared" si="45"/>
        <v>0</v>
      </c>
      <c r="N157" s="14">
        <f t="shared" si="45"/>
        <v>0</v>
      </c>
      <c r="O157" s="14">
        <f t="shared" si="45"/>
        <v>0</v>
      </c>
      <c r="P157" s="14">
        <f t="shared" si="45"/>
        <v>0</v>
      </c>
      <c r="Q157" s="14">
        <f t="shared" si="45"/>
        <v>0</v>
      </c>
      <c r="R157" s="14">
        <f t="shared" si="45"/>
        <v>0</v>
      </c>
      <c r="S157" s="14">
        <f t="shared" si="45"/>
        <v>0</v>
      </c>
      <c r="T157" s="14">
        <f t="shared" si="45"/>
        <v>0</v>
      </c>
      <c r="U157" s="14">
        <f t="shared" ref="U157:V157" si="46">U162+U167+U172+U177+U182</f>
        <v>0</v>
      </c>
      <c r="V157" s="14">
        <f t="shared" si="46"/>
        <v>0</v>
      </c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5"/>
      <c r="BK157" s="25"/>
      <c r="BL157" s="25"/>
      <c r="BM157" s="25"/>
      <c r="BN157" s="25"/>
      <c r="BO157" s="25"/>
      <c r="BP157" s="25"/>
      <c r="BQ157" s="25"/>
      <c r="BR157" s="25"/>
    </row>
    <row r="158" spans="1:70" s="19" customFormat="1" ht="29.25" customHeight="1" x14ac:dyDescent="0.25">
      <c r="A158" s="77" t="s">
        <v>162</v>
      </c>
      <c r="B158" s="70" t="s">
        <v>213</v>
      </c>
      <c r="C158" s="22" t="s">
        <v>7</v>
      </c>
      <c r="D158" s="14">
        <f t="shared" ref="D158:D224" si="47">SUM(E158:I158)</f>
        <v>295055</v>
      </c>
      <c r="E158" s="14">
        <f t="shared" ref="E158:I158" si="48">E159+E160+E161+E162</f>
        <v>295055</v>
      </c>
      <c r="F158" s="14">
        <f t="shared" si="48"/>
        <v>0</v>
      </c>
      <c r="G158" s="14">
        <f t="shared" si="48"/>
        <v>0</v>
      </c>
      <c r="H158" s="14">
        <f t="shared" si="48"/>
        <v>0</v>
      </c>
      <c r="I158" s="14">
        <f t="shared" si="48"/>
        <v>0</v>
      </c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25"/>
      <c r="BE158" s="25"/>
      <c r="BF158" s="25"/>
      <c r="BG158" s="25"/>
      <c r="BH158" s="25"/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</row>
    <row r="159" spans="1:70" s="19" customFormat="1" ht="28.5" customHeight="1" x14ac:dyDescent="0.25">
      <c r="A159" s="77"/>
      <c r="B159" s="71"/>
      <c r="C159" s="22" t="s">
        <v>15</v>
      </c>
      <c r="D159" s="14">
        <f t="shared" si="47"/>
        <v>0</v>
      </c>
      <c r="E159" s="14"/>
      <c r="F159" s="14"/>
      <c r="G159" s="14"/>
      <c r="H159" s="14"/>
      <c r="I159" s="14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</row>
    <row r="160" spans="1:70" s="19" customFormat="1" ht="28.5" customHeight="1" x14ac:dyDescent="0.25">
      <c r="A160" s="77"/>
      <c r="B160" s="71"/>
      <c r="C160" s="22" t="s">
        <v>9</v>
      </c>
      <c r="D160" s="14">
        <f t="shared" si="47"/>
        <v>214800</v>
      </c>
      <c r="E160" s="14">
        <v>214800</v>
      </c>
      <c r="F160" s="14"/>
      <c r="G160" s="14"/>
      <c r="H160" s="14"/>
      <c r="I160" s="14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  <c r="BE160" s="25"/>
      <c r="BF160" s="25"/>
      <c r="BG160" s="25"/>
      <c r="BH160" s="25"/>
      <c r="BI160" s="25"/>
      <c r="BJ160" s="25"/>
      <c r="BK160" s="25"/>
      <c r="BL160" s="25"/>
      <c r="BM160" s="25"/>
      <c r="BN160" s="25"/>
      <c r="BO160" s="25"/>
      <c r="BP160" s="25"/>
      <c r="BQ160" s="25"/>
      <c r="BR160" s="25"/>
    </row>
    <row r="161" spans="1:70" s="19" customFormat="1" ht="41.25" customHeight="1" x14ac:dyDescent="0.25">
      <c r="A161" s="77"/>
      <c r="B161" s="71"/>
      <c r="C161" s="22" t="s">
        <v>10</v>
      </c>
      <c r="D161" s="14">
        <f t="shared" si="47"/>
        <v>80255</v>
      </c>
      <c r="E161" s="14">
        <v>80255</v>
      </c>
      <c r="F161" s="14"/>
      <c r="G161" s="14"/>
      <c r="H161" s="14"/>
      <c r="I161" s="14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  <c r="BB161" s="25"/>
      <c r="BC161" s="25"/>
      <c r="BD161" s="25"/>
      <c r="BE161" s="25"/>
      <c r="BF161" s="25"/>
      <c r="BG161" s="25"/>
      <c r="BH161" s="25"/>
      <c r="BI161" s="25"/>
      <c r="BJ161" s="25"/>
      <c r="BK161" s="25"/>
      <c r="BL161" s="25"/>
      <c r="BM161" s="25"/>
      <c r="BN161" s="25"/>
      <c r="BO161" s="25"/>
      <c r="BP161" s="25"/>
      <c r="BQ161" s="25"/>
      <c r="BR161" s="25"/>
    </row>
    <row r="162" spans="1:70" s="19" customFormat="1" ht="30" x14ac:dyDescent="0.25">
      <c r="A162" s="77"/>
      <c r="B162" s="72"/>
      <c r="C162" s="22" t="s">
        <v>11</v>
      </c>
      <c r="D162" s="14">
        <f t="shared" si="47"/>
        <v>0</v>
      </c>
      <c r="E162" s="14"/>
      <c r="F162" s="14"/>
      <c r="G162" s="14"/>
      <c r="H162" s="14"/>
      <c r="I162" s="14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</row>
    <row r="163" spans="1:70" s="19" customFormat="1" ht="27.75" customHeight="1" x14ac:dyDescent="0.25">
      <c r="A163" s="73" t="s">
        <v>172</v>
      </c>
      <c r="B163" s="73" t="s">
        <v>175</v>
      </c>
      <c r="C163" s="45" t="s">
        <v>7</v>
      </c>
      <c r="D163" s="16">
        <f t="shared" si="47"/>
        <v>198000</v>
      </c>
      <c r="E163" s="16">
        <f t="shared" ref="E163:I163" si="49">E164+E165+E166+E167</f>
        <v>198000</v>
      </c>
      <c r="F163" s="14">
        <f t="shared" si="49"/>
        <v>0</v>
      </c>
      <c r="G163" s="14">
        <f t="shared" si="49"/>
        <v>0</v>
      </c>
      <c r="H163" s="14">
        <f t="shared" si="49"/>
        <v>0</v>
      </c>
      <c r="I163" s="14">
        <f t="shared" si="49"/>
        <v>0</v>
      </c>
      <c r="R163" s="25"/>
      <c r="S163" s="25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25"/>
      <c r="BB163" s="25"/>
      <c r="BC163" s="25"/>
      <c r="BD163" s="25"/>
      <c r="BE163" s="25"/>
      <c r="BF163" s="25"/>
      <c r="BG163" s="25"/>
      <c r="BH163" s="25"/>
      <c r="BI163" s="25"/>
      <c r="BJ163" s="25"/>
      <c r="BK163" s="25"/>
      <c r="BL163" s="29"/>
      <c r="BM163" s="29"/>
      <c r="BN163" s="25"/>
      <c r="BO163" s="25"/>
      <c r="BP163" s="25"/>
      <c r="BQ163" s="25"/>
      <c r="BR163" s="25"/>
    </row>
    <row r="164" spans="1:70" s="19" customFormat="1" ht="24" customHeight="1" x14ac:dyDescent="0.25">
      <c r="A164" s="74"/>
      <c r="B164" s="74"/>
      <c r="C164" s="45" t="s">
        <v>15</v>
      </c>
      <c r="D164" s="16">
        <f t="shared" si="47"/>
        <v>0</v>
      </c>
      <c r="E164" s="16"/>
      <c r="F164" s="14"/>
      <c r="G164" s="14"/>
      <c r="H164" s="14"/>
      <c r="I164" s="14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  <c r="BE164" s="25"/>
      <c r="BF164" s="25"/>
      <c r="BG164" s="25"/>
      <c r="BH164" s="25"/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</row>
    <row r="165" spans="1:70" s="19" customFormat="1" ht="23.25" customHeight="1" x14ac:dyDescent="0.25">
      <c r="A165" s="74"/>
      <c r="B165" s="74"/>
      <c r="C165" s="45" t="s">
        <v>9</v>
      </c>
      <c r="D165" s="16">
        <f t="shared" si="47"/>
        <v>144144</v>
      </c>
      <c r="E165" s="61">
        <v>144144</v>
      </c>
      <c r="F165" s="14"/>
      <c r="G165" s="14"/>
      <c r="H165" s="14"/>
      <c r="I165" s="14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</row>
    <row r="166" spans="1:70" s="19" customFormat="1" ht="42" customHeight="1" x14ac:dyDescent="0.25">
      <c r="A166" s="74"/>
      <c r="B166" s="74"/>
      <c r="C166" s="45" t="s">
        <v>10</v>
      </c>
      <c r="D166" s="16">
        <f t="shared" si="47"/>
        <v>53856</v>
      </c>
      <c r="E166" s="61">
        <v>53856</v>
      </c>
      <c r="F166" s="14"/>
      <c r="G166" s="14"/>
      <c r="H166" s="14"/>
      <c r="I166" s="14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  <c r="BH166" s="25"/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</row>
    <row r="167" spans="1:70" s="19" customFormat="1" ht="36.75" customHeight="1" x14ac:dyDescent="0.25">
      <c r="A167" s="75"/>
      <c r="B167" s="75"/>
      <c r="C167" s="45" t="s">
        <v>11</v>
      </c>
      <c r="D167" s="16">
        <f t="shared" si="47"/>
        <v>0</v>
      </c>
      <c r="E167" s="16"/>
      <c r="F167" s="14"/>
      <c r="G167" s="14"/>
      <c r="H167" s="14"/>
      <c r="I167" s="14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  <c r="BE167" s="25"/>
      <c r="BF167" s="25"/>
      <c r="BG167" s="25"/>
      <c r="BH167" s="25"/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</row>
    <row r="168" spans="1:70" s="19" customFormat="1" ht="27" customHeight="1" x14ac:dyDescent="0.25">
      <c r="A168" s="76" t="s">
        <v>173</v>
      </c>
      <c r="B168" s="78" t="s">
        <v>207</v>
      </c>
      <c r="C168" s="45" t="s">
        <v>7</v>
      </c>
      <c r="D168" s="16">
        <f t="shared" si="47"/>
        <v>321000</v>
      </c>
      <c r="E168" s="16">
        <f t="shared" ref="E168:I168" si="50">E169+E170+E171+E172</f>
        <v>321000</v>
      </c>
      <c r="F168" s="14">
        <f t="shared" si="50"/>
        <v>0</v>
      </c>
      <c r="G168" s="14">
        <f t="shared" si="50"/>
        <v>0</v>
      </c>
      <c r="H168" s="14">
        <f t="shared" si="50"/>
        <v>0</v>
      </c>
      <c r="I168" s="14">
        <f t="shared" si="50"/>
        <v>0</v>
      </c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  <c r="BH168" s="25"/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</row>
    <row r="169" spans="1:70" s="19" customFormat="1" ht="36.75" customHeight="1" x14ac:dyDescent="0.25">
      <c r="A169" s="76"/>
      <c r="B169" s="79"/>
      <c r="C169" s="45" t="s">
        <v>15</v>
      </c>
      <c r="D169" s="16">
        <f t="shared" si="47"/>
        <v>0</v>
      </c>
      <c r="E169" s="16"/>
      <c r="F169" s="14"/>
      <c r="G169" s="14"/>
      <c r="H169" s="14"/>
      <c r="I169" s="14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</row>
    <row r="170" spans="1:70" s="19" customFormat="1" ht="29.25" customHeight="1" x14ac:dyDescent="0.25">
      <c r="A170" s="76"/>
      <c r="B170" s="79"/>
      <c r="C170" s="45" t="s">
        <v>9</v>
      </c>
      <c r="D170" s="16">
        <f t="shared" si="47"/>
        <v>233688</v>
      </c>
      <c r="E170" s="61">
        <v>233688</v>
      </c>
      <c r="F170" s="14"/>
      <c r="G170" s="14"/>
      <c r="H170" s="14"/>
      <c r="I170" s="14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  <c r="BH170" s="25"/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</row>
    <row r="171" spans="1:70" s="19" customFormat="1" ht="39.75" customHeight="1" x14ac:dyDescent="0.25">
      <c r="A171" s="76"/>
      <c r="B171" s="79"/>
      <c r="C171" s="45" t="s">
        <v>10</v>
      </c>
      <c r="D171" s="16">
        <f t="shared" si="47"/>
        <v>87312</v>
      </c>
      <c r="E171" s="61">
        <v>87312</v>
      </c>
      <c r="F171" s="14"/>
      <c r="G171" s="14"/>
      <c r="H171" s="14"/>
      <c r="I171" s="14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  <c r="BE171" s="25"/>
      <c r="BF171" s="25"/>
      <c r="BG171" s="25"/>
      <c r="BH171" s="25"/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</row>
    <row r="172" spans="1:70" s="19" customFormat="1" ht="36" customHeight="1" x14ac:dyDescent="0.25">
      <c r="A172" s="76"/>
      <c r="B172" s="80"/>
      <c r="C172" s="45" t="s">
        <v>11</v>
      </c>
      <c r="D172" s="16">
        <f t="shared" si="47"/>
        <v>0</v>
      </c>
      <c r="E172" s="16"/>
      <c r="F172" s="14"/>
      <c r="G172" s="14"/>
      <c r="H172" s="14"/>
      <c r="I172" s="14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  <c r="BH172" s="25"/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</row>
    <row r="173" spans="1:70" s="19" customFormat="1" ht="25.5" customHeight="1" x14ac:dyDescent="0.25">
      <c r="A173" s="76" t="s">
        <v>174</v>
      </c>
      <c r="B173" s="73" t="s">
        <v>176</v>
      </c>
      <c r="C173" s="45" t="s">
        <v>7</v>
      </c>
      <c r="D173" s="16">
        <f t="shared" si="47"/>
        <v>277000</v>
      </c>
      <c r="E173" s="16">
        <f t="shared" ref="E173:I173" si="51">E174+E175+E176+E177</f>
        <v>277000</v>
      </c>
      <c r="F173" s="14">
        <f t="shared" si="51"/>
        <v>0</v>
      </c>
      <c r="G173" s="14">
        <f t="shared" si="51"/>
        <v>0</v>
      </c>
      <c r="H173" s="14">
        <f t="shared" si="51"/>
        <v>0</v>
      </c>
      <c r="I173" s="14">
        <f t="shared" si="51"/>
        <v>0</v>
      </c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  <c r="BD173" s="25"/>
      <c r="BE173" s="25"/>
      <c r="BF173" s="25"/>
      <c r="BG173" s="25"/>
      <c r="BH173" s="25"/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</row>
    <row r="174" spans="1:70" s="19" customFormat="1" ht="33" customHeight="1" x14ac:dyDescent="0.25">
      <c r="A174" s="76"/>
      <c r="B174" s="74"/>
      <c r="C174" s="45" t="s">
        <v>15</v>
      </c>
      <c r="D174" s="16">
        <f t="shared" si="47"/>
        <v>0</v>
      </c>
      <c r="E174" s="16"/>
      <c r="F174" s="14"/>
      <c r="G174" s="14"/>
      <c r="H174" s="14"/>
      <c r="I174" s="14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  <c r="BD174" s="25"/>
      <c r="BE174" s="25"/>
      <c r="BF174" s="25"/>
      <c r="BG174" s="25"/>
      <c r="BH174" s="25"/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</row>
    <row r="175" spans="1:70" s="19" customFormat="1" ht="30" customHeight="1" x14ac:dyDescent="0.25">
      <c r="A175" s="76"/>
      <c r="B175" s="74"/>
      <c r="C175" s="45" t="s">
        <v>9</v>
      </c>
      <c r="D175" s="16">
        <f t="shared" si="47"/>
        <v>201656</v>
      </c>
      <c r="E175" s="61">
        <v>201656</v>
      </c>
      <c r="F175" s="14"/>
      <c r="G175" s="61"/>
      <c r="H175" s="14"/>
      <c r="I175" s="14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  <c r="BE175" s="25"/>
      <c r="BF175" s="25"/>
      <c r="BG175" s="25"/>
      <c r="BH175" s="25"/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</row>
    <row r="176" spans="1:70" s="19" customFormat="1" ht="36" customHeight="1" x14ac:dyDescent="0.25">
      <c r="A176" s="76"/>
      <c r="B176" s="74"/>
      <c r="C176" s="45" t="s">
        <v>10</v>
      </c>
      <c r="D176" s="16">
        <f t="shared" si="47"/>
        <v>75344</v>
      </c>
      <c r="E176" s="61">
        <v>75344</v>
      </c>
      <c r="F176" s="14"/>
      <c r="G176" s="61"/>
      <c r="H176" s="14"/>
      <c r="I176" s="14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  <c r="BD176" s="25"/>
      <c r="BE176" s="25"/>
      <c r="BF176" s="25"/>
      <c r="BG176" s="25"/>
      <c r="BH176" s="25"/>
      <c r="BI176" s="25"/>
      <c r="BJ176" s="25"/>
      <c r="BK176" s="25"/>
      <c r="BL176" s="25"/>
      <c r="BM176" s="25"/>
      <c r="BN176" s="25"/>
      <c r="BO176" s="25"/>
      <c r="BP176" s="25"/>
      <c r="BQ176" s="25"/>
      <c r="BR176" s="25"/>
    </row>
    <row r="177" spans="1:70" s="19" customFormat="1" ht="43.5" customHeight="1" x14ac:dyDescent="0.25">
      <c r="A177" s="76"/>
      <c r="B177" s="75"/>
      <c r="C177" s="45" t="s">
        <v>11</v>
      </c>
      <c r="D177" s="16">
        <f t="shared" si="47"/>
        <v>0</v>
      </c>
      <c r="E177" s="16"/>
      <c r="F177" s="14"/>
      <c r="G177" s="14"/>
      <c r="H177" s="14"/>
      <c r="I177" s="14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  <c r="AZ177" s="25"/>
      <c r="BA177" s="25"/>
      <c r="BB177" s="25"/>
      <c r="BC177" s="25"/>
      <c r="BD177" s="25"/>
      <c r="BE177" s="25"/>
      <c r="BF177" s="25"/>
      <c r="BG177" s="25"/>
      <c r="BH177" s="25"/>
      <c r="BI177" s="25"/>
      <c r="BJ177" s="25"/>
      <c r="BK177" s="25"/>
      <c r="BL177" s="25"/>
      <c r="BM177" s="25"/>
      <c r="BN177" s="25"/>
      <c r="BO177" s="25"/>
      <c r="BP177" s="25"/>
      <c r="BQ177" s="25"/>
      <c r="BR177" s="25"/>
    </row>
    <row r="178" spans="1:70" s="19" customFormat="1" ht="43.5" customHeight="1" x14ac:dyDescent="0.25">
      <c r="A178" s="76" t="s">
        <v>208</v>
      </c>
      <c r="B178" s="73" t="s">
        <v>209</v>
      </c>
      <c r="C178" s="45" t="s">
        <v>7</v>
      </c>
      <c r="D178" s="16">
        <f t="shared" si="47"/>
        <v>460012.5</v>
      </c>
      <c r="E178" s="16">
        <f t="shared" ref="E178:I178" si="52">E179+E180+E181+E182</f>
        <v>0</v>
      </c>
      <c r="F178" s="16">
        <f t="shared" si="52"/>
        <v>0</v>
      </c>
      <c r="G178" s="16">
        <f t="shared" si="52"/>
        <v>460012.5</v>
      </c>
      <c r="H178" s="16">
        <f t="shared" si="52"/>
        <v>0</v>
      </c>
      <c r="I178" s="16">
        <f t="shared" si="52"/>
        <v>0</v>
      </c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  <c r="BE178" s="25"/>
      <c r="BF178" s="25"/>
      <c r="BG178" s="25"/>
      <c r="BH178" s="25"/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</row>
    <row r="179" spans="1:70" s="19" customFormat="1" ht="43.5" customHeight="1" x14ac:dyDescent="0.25">
      <c r="A179" s="76"/>
      <c r="B179" s="74"/>
      <c r="C179" s="45" t="s">
        <v>15</v>
      </c>
      <c r="D179" s="16">
        <f t="shared" si="47"/>
        <v>0</v>
      </c>
      <c r="E179" s="16"/>
      <c r="F179" s="14"/>
      <c r="G179" s="14"/>
      <c r="H179" s="14"/>
      <c r="I179" s="14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  <c r="BE179" s="25"/>
      <c r="BF179" s="25"/>
      <c r="BG179" s="25"/>
      <c r="BH179" s="25"/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</row>
    <row r="180" spans="1:70" s="19" customFormat="1" ht="43.5" customHeight="1" x14ac:dyDescent="0.25">
      <c r="A180" s="76"/>
      <c r="B180" s="74"/>
      <c r="C180" s="45" t="s">
        <v>9</v>
      </c>
      <c r="D180" s="16">
        <f t="shared" si="47"/>
        <v>334889.09999999998</v>
      </c>
      <c r="E180" s="16"/>
      <c r="F180" s="14"/>
      <c r="G180" s="61">
        <v>334889.09999999998</v>
      </c>
      <c r="H180" s="14"/>
      <c r="I180" s="14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  <c r="BE180" s="25"/>
      <c r="BF180" s="25"/>
      <c r="BG180" s="25"/>
      <c r="BH180" s="25"/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</row>
    <row r="181" spans="1:70" s="19" customFormat="1" ht="43.5" customHeight="1" x14ac:dyDescent="0.25">
      <c r="A181" s="76"/>
      <c r="B181" s="74"/>
      <c r="C181" s="45" t="s">
        <v>10</v>
      </c>
      <c r="D181" s="16">
        <f t="shared" si="47"/>
        <v>125123.4</v>
      </c>
      <c r="E181" s="16"/>
      <c r="F181" s="14"/>
      <c r="G181" s="61">
        <v>125123.4</v>
      </c>
      <c r="H181" s="14"/>
      <c r="I181" s="14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</row>
    <row r="182" spans="1:70" s="19" customFormat="1" ht="43.5" customHeight="1" x14ac:dyDescent="0.25">
      <c r="A182" s="76"/>
      <c r="B182" s="75"/>
      <c r="C182" s="45" t="s">
        <v>11</v>
      </c>
      <c r="D182" s="16">
        <f t="shared" si="47"/>
        <v>0</v>
      </c>
      <c r="E182" s="16"/>
      <c r="F182" s="14"/>
      <c r="G182" s="14"/>
      <c r="H182" s="14"/>
      <c r="I182" s="14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  <c r="BH182" s="25"/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</row>
    <row r="183" spans="1:70" s="19" customFormat="1" ht="34.5" customHeight="1" x14ac:dyDescent="0.25">
      <c r="A183" s="76" t="s">
        <v>33</v>
      </c>
      <c r="B183" s="101" t="s">
        <v>34</v>
      </c>
      <c r="C183" s="58" t="s">
        <v>7</v>
      </c>
      <c r="D183" s="16">
        <f t="shared" si="47"/>
        <v>337872.8</v>
      </c>
      <c r="E183" s="16">
        <f t="shared" ref="E183:I183" si="53">E184+E185+E186+E187</f>
        <v>87056.9</v>
      </c>
      <c r="F183" s="14">
        <f t="shared" si="53"/>
        <v>87051.9</v>
      </c>
      <c r="G183" s="14">
        <f t="shared" si="53"/>
        <v>54588</v>
      </c>
      <c r="H183" s="14">
        <f t="shared" si="53"/>
        <v>54588</v>
      </c>
      <c r="I183" s="14">
        <f t="shared" si="53"/>
        <v>54588</v>
      </c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5"/>
      <c r="BK183" s="25"/>
      <c r="BL183" s="25"/>
      <c r="BM183" s="25"/>
      <c r="BN183" s="25"/>
      <c r="BO183" s="25"/>
      <c r="BP183" s="25"/>
      <c r="BQ183" s="25"/>
      <c r="BR183" s="25"/>
    </row>
    <row r="184" spans="1:70" s="19" customFormat="1" ht="33" customHeight="1" x14ac:dyDescent="0.25">
      <c r="A184" s="76"/>
      <c r="B184" s="101"/>
      <c r="C184" s="58" t="s">
        <v>15</v>
      </c>
      <c r="D184" s="16">
        <f t="shared" si="47"/>
        <v>0</v>
      </c>
      <c r="E184" s="16">
        <f t="shared" ref="E184:I184" si="54">E189</f>
        <v>0</v>
      </c>
      <c r="F184" s="14">
        <f t="shared" si="54"/>
        <v>0</v>
      </c>
      <c r="G184" s="14">
        <f t="shared" si="54"/>
        <v>0</v>
      </c>
      <c r="H184" s="14">
        <f t="shared" si="54"/>
        <v>0</v>
      </c>
      <c r="I184" s="14">
        <f t="shared" si="54"/>
        <v>0</v>
      </c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5"/>
      <c r="BK184" s="25"/>
      <c r="BL184" s="25"/>
      <c r="BM184" s="25"/>
      <c r="BN184" s="25"/>
      <c r="BO184" s="25"/>
      <c r="BP184" s="25"/>
      <c r="BQ184" s="25"/>
      <c r="BR184" s="25"/>
    </row>
    <row r="185" spans="1:70" s="19" customFormat="1" ht="33.75" customHeight="1" x14ac:dyDescent="0.25">
      <c r="A185" s="76"/>
      <c r="B185" s="101"/>
      <c r="C185" s="58" t="s">
        <v>9</v>
      </c>
      <c r="D185" s="16">
        <f t="shared" si="47"/>
        <v>64927.8</v>
      </c>
      <c r="E185" s="16">
        <f t="shared" ref="E185:I187" si="55">E190</f>
        <v>32463.9</v>
      </c>
      <c r="F185" s="14">
        <f t="shared" si="55"/>
        <v>32463.9</v>
      </c>
      <c r="G185" s="14">
        <f t="shared" si="55"/>
        <v>0</v>
      </c>
      <c r="H185" s="14">
        <f t="shared" si="55"/>
        <v>0</v>
      </c>
      <c r="I185" s="14">
        <f t="shared" si="55"/>
        <v>0</v>
      </c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5"/>
      <c r="BK185" s="25"/>
      <c r="BL185" s="25"/>
      <c r="BM185" s="25"/>
      <c r="BN185" s="25"/>
      <c r="BO185" s="25"/>
      <c r="BP185" s="25"/>
      <c r="BQ185" s="25"/>
      <c r="BR185" s="25"/>
    </row>
    <row r="186" spans="1:70" s="19" customFormat="1" ht="40.5" customHeight="1" x14ac:dyDescent="0.25">
      <c r="A186" s="76"/>
      <c r="B186" s="101"/>
      <c r="C186" s="58" t="s">
        <v>10</v>
      </c>
      <c r="D186" s="16">
        <f t="shared" si="47"/>
        <v>223560</v>
      </c>
      <c r="E186" s="16">
        <f t="shared" si="55"/>
        <v>44716</v>
      </c>
      <c r="F186" s="14">
        <f t="shared" si="55"/>
        <v>44711</v>
      </c>
      <c r="G186" s="14">
        <f t="shared" si="55"/>
        <v>44711</v>
      </c>
      <c r="H186" s="14">
        <f t="shared" si="55"/>
        <v>44711</v>
      </c>
      <c r="I186" s="14">
        <f t="shared" si="55"/>
        <v>44711</v>
      </c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5"/>
      <c r="BK186" s="25"/>
      <c r="BL186" s="25"/>
      <c r="BM186" s="25"/>
      <c r="BN186" s="25"/>
      <c r="BO186" s="25"/>
      <c r="BP186" s="25"/>
      <c r="BQ186" s="25"/>
      <c r="BR186" s="25"/>
    </row>
    <row r="187" spans="1:70" s="19" customFormat="1" ht="30" x14ac:dyDescent="0.25">
      <c r="A187" s="76"/>
      <c r="B187" s="101"/>
      <c r="C187" s="58" t="s">
        <v>11</v>
      </c>
      <c r="D187" s="16">
        <f t="shared" si="47"/>
        <v>49385</v>
      </c>
      <c r="E187" s="16">
        <f t="shared" si="55"/>
        <v>9877</v>
      </c>
      <c r="F187" s="14">
        <f t="shared" si="55"/>
        <v>9877</v>
      </c>
      <c r="G187" s="14">
        <f t="shared" si="55"/>
        <v>9877</v>
      </c>
      <c r="H187" s="14">
        <f t="shared" si="55"/>
        <v>9877</v>
      </c>
      <c r="I187" s="14">
        <f t="shared" si="55"/>
        <v>9877</v>
      </c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5"/>
      <c r="BK187" s="25"/>
      <c r="BL187" s="25"/>
      <c r="BM187" s="25"/>
      <c r="BN187" s="25"/>
      <c r="BO187" s="25"/>
      <c r="BP187" s="25"/>
      <c r="BQ187" s="25"/>
      <c r="BR187" s="25"/>
    </row>
    <row r="188" spans="1:70" s="19" customFormat="1" ht="31.5" customHeight="1" x14ac:dyDescent="0.25">
      <c r="A188" s="73" t="s">
        <v>35</v>
      </c>
      <c r="B188" s="102" t="s">
        <v>36</v>
      </c>
      <c r="C188" s="58" t="s">
        <v>7</v>
      </c>
      <c r="D188" s="16">
        <f t="shared" si="47"/>
        <v>337872.8</v>
      </c>
      <c r="E188" s="16">
        <f t="shared" ref="E188:I188" si="56">E189+E190+E191+E192</f>
        <v>87056.9</v>
      </c>
      <c r="F188" s="14">
        <f t="shared" si="56"/>
        <v>87051.9</v>
      </c>
      <c r="G188" s="14">
        <f t="shared" si="56"/>
        <v>54588</v>
      </c>
      <c r="H188" s="14">
        <f t="shared" si="56"/>
        <v>54588</v>
      </c>
      <c r="I188" s="14">
        <f t="shared" si="56"/>
        <v>54588</v>
      </c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5"/>
      <c r="BG188" s="25"/>
      <c r="BH188" s="25"/>
      <c r="BI188" s="25"/>
      <c r="BJ188" s="25"/>
      <c r="BK188" s="25"/>
      <c r="BL188" s="25"/>
      <c r="BM188" s="25"/>
      <c r="BN188" s="25"/>
      <c r="BO188" s="25"/>
      <c r="BP188" s="25"/>
      <c r="BQ188" s="25"/>
      <c r="BR188" s="25"/>
    </row>
    <row r="189" spans="1:70" s="19" customFormat="1" ht="30.75" customHeight="1" x14ac:dyDescent="0.25">
      <c r="A189" s="74"/>
      <c r="B189" s="103"/>
      <c r="C189" s="58" t="s">
        <v>15</v>
      </c>
      <c r="D189" s="16">
        <f t="shared" si="47"/>
        <v>0</v>
      </c>
      <c r="E189" s="16">
        <v>0</v>
      </c>
      <c r="F189" s="14">
        <v>0</v>
      </c>
      <c r="G189" s="14">
        <v>0</v>
      </c>
      <c r="H189" s="14">
        <v>0</v>
      </c>
      <c r="I189" s="14">
        <v>0</v>
      </c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  <c r="BH189" s="25"/>
      <c r="BI189" s="25"/>
      <c r="BJ189" s="25"/>
      <c r="BK189" s="25"/>
      <c r="BL189" s="25"/>
      <c r="BM189" s="25"/>
      <c r="BN189" s="25"/>
      <c r="BO189" s="25"/>
      <c r="BP189" s="25"/>
      <c r="BQ189" s="25"/>
      <c r="BR189" s="25"/>
    </row>
    <row r="190" spans="1:70" s="19" customFormat="1" ht="33.75" customHeight="1" x14ac:dyDescent="0.25">
      <c r="A190" s="74"/>
      <c r="B190" s="103"/>
      <c r="C190" s="58" t="s">
        <v>9</v>
      </c>
      <c r="D190" s="16">
        <f t="shared" si="47"/>
        <v>64927.8</v>
      </c>
      <c r="E190" s="16">
        <v>32463.9</v>
      </c>
      <c r="F190" s="14">
        <v>32463.9</v>
      </c>
      <c r="G190" s="14"/>
      <c r="H190" s="14"/>
      <c r="I190" s="14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  <c r="AZ190" s="25"/>
      <c r="BA190" s="25"/>
      <c r="BB190" s="25"/>
      <c r="BC190" s="25"/>
      <c r="BD190" s="25"/>
      <c r="BE190" s="25"/>
      <c r="BF190" s="25"/>
      <c r="BG190" s="25"/>
      <c r="BH190" s="25"/>
      <c r="BI190" s="25"/>
      <c r="BJ190" s="25"/>
      <c r="BK190" s="25"/>
      <c r="BL190" s="25"/>
      <c r="BM190" s="25"/>
      <c r="BN190" s="25"/>
      <c r="BO190" s="25"/>
      <c r="BP190" s="25"/>
      <c r="BQ190" s="25"/>
      <c r="BR190" s="25"/>
    </row>
    <row r="191" spans="1:70" s="19" customFormat="1" ht="43.5" customHeight="1" x14ac:dyDescent="0.25">
      <c r="A191" s="74"/>
      <c r="B191" s="103"/>
      <c r="C191" s="58" t="s">
        <v>10</v>
      </c>
      <c r="D191" s="16">
        <f t="shared" si="47"/>
        <v>223560</v>
      </c>
      <c r="E191" s="16">
        <v>44716</v>
      </c>
      <c r="F191" s="14">
        <v>44711</v>
      </c>
      <c r="G191" s="14">
        <v>44711</v>
      </c>
      <c r="H191" s="14">
        <v>44711</v>
      </c>
      <c r="I191" s="14">
        <v>44711</v>
      </c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  <c r="BH191" s="25"/>
      <c r="BI191" s="25"/>
      <c r="BJ191" s="25"/>
      <c r="BK191" s="25"/>
      <c r="BL191" s="25"/>
      <c r="BM191" s="25"/>
      <c r="BN191" s="25"/>
      <c r="BO191" s="25"/>
      <c r="BP191" s="25"/>
      <c r="BQ191" s="25"/>
      <c r="BR191" s="25"/>
    </row>
    <row r="192" spans="1:70" s="19" customFormat="1" ht="44.25" customHeight="1" x14ac:dyDescent="0.25">
      <c r="A192" s="75"/>
      <c r="B192" s="104"/>
      <c r="C192" s="58" t="s">
        <v>11</v>
      </c>
      <c r="D192" s="16">
        <f t="shared" si="47"/>
        <v>49385</v>
      </c>
      <c r="E192" s="9">
        <v>9877</v>
      </c>
      <c r="F192" s="9">
        <v>9877</v>
      </c>
      <c r="G192" s="9">
        <v>9877</v>
      </c>
      <c r="H192" s="9">
        <v>9877</v>
      </c>
      <c r="I192" s="9">
        <v>9877</v>
      </c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  <c r="BE192" s="25"/>
      <c r="BF192" s="25"/>
      <c r="BG192" s="25"/>
      <c r="BH192" s="25"/>
      <c r="BI192" s="25"/>
      <c r="BJ192" s="25"/>
      <c r="BK192" s="25"/>
      <c r="BL192" s="25"/>
      <c r="BM192" s="25"/>
      <c r="BN192" s="25"/>
      <c r="BO192" s="25"/>
      <c r="BP192" s="25"/>
      <c r="BQ192" s="25"/>
      <c r="BR192" s="25"/>
    </row>
    <row r="193" spans="1:70" s="19" customFormat="1" ht="37.5" customHeight="1" x14ac:dyDescent="0.25">
      <c r="A193" s="73" t="s">
        <v>37</v>
      </c>
      <c r="B193" s="102" t="s">
        <v>152</v>
      </c>
      <c r="C193" s="58" t="s">
        <v>7</v>
      </c>
      <c r="D193" s="16">
        <f t="shared" si="47"/>
        <v>19270</v>
      </c>
      <c r="E193" s="16">
        <f t="shared" ref="E193:I193" si="57">E194+E195+E196+E197</f>
        <v>3854</v>
      </c>
      <c r="F193" s="14">
        <f t="shared" si="57"/>
        <v>3854</v>
      </c>
      <c r="G193" s="14">
        <f t="shared" si="57"/>
        <v>3854</v>
      </c>
      <c r="H193" s="14">
        <f t="shared" si="57"/>
        <v>3854</v>
      </c>
      <c r="I193" s="14">
        <f t="shared" si="57"/>
        <v>3854</v>
      </c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  <c r="BB193" s="25"/>
      <c r="BC193" s="25"/>
      <c r="BD193" s="25"/>
      <c r="BE193" s="25"/>
      <c r="BF193" s="25"/>
      <c r="BG193" s="25"/>
      <c r="BH193" s="25"/>
      <c r="BI193" s="25"/>
      <c r="BJ193" s="25"/>
      <c r="BK193" s="25"/>
      <c r="BL193" s="25"/>
      <c r="BM193" s="25"/>
      <c r="BN193" s="25"/>
      <c r="BO193" s="25"/>
      <c r="BP193" s="25"/>
      <c r="BQ193" s="25"/>
      <c r="BR193" s="25"/>
    </row>
    <row r="194" spans="1:70" s="19" customFormat="1" ht="38.25" customHeight="1" x14ac:dyDescent="0.25">
      <c r="A194" s="74"/>
      <c r="B194" s="103"/>
      <c r="C194" s="58" t="s">
        <v>15</v>
      </c>
      <c r="D194" s="16">
        <f t="shared" si="47"/>
        <v>0</v>
      </c>
      <c r="E194" s="16">
        <f>E199+E204</f>
        <v>0</v>
      </c>
      <c r="F194" s="16">
        <f t="shared" ref="F194:I194" si="58">F199+F204</f>
        <v>0</v>
      </c>
      <c r="G194" s="16">
        <f t="shared" si="58"/>
        <v>0</v>
      </c>
      <c r="H194" s="16">
        <f t="shared" si="58"/>
        <v>0</v>
      </c>
      <c r="I194" s="16">
        <f t="shared" si="58"/>
        <v>0</v>
      </c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  <c r="BH194" s="25"/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</row>
    <row r="195" spans="1:70" s="19" customFormat="1" ht="25.5" customHeight="1" x14ac:dyDescent="0.25">
      <c r="A195" s="74"/>
      <c r="B195" s="103"/>
      <c r="C195" s="58" t="s">
        <v>9</v>
      </c>
      <c r="D195" s="16">
        <f t="shared" si="47"/>
        <v>0</v>
      </c>
      <c r="E195" s="16">
        <f t="shared" ref="E195:I197" si="59">E200+E205</f>
        <v>0</v>
      </c>
      <c r="F195" s="16">
        <f t="shared" ref="F195:I197" si="60">F200</f>
        <v>0</v>
      </c>
      <c r="G195" s="16">
        <f t="shared" si="60"/>
        <v>0</v>
      </c>
      <c r="H195" s="16">
        <f t="shared" si="60"/>
        <v>0</v>
      </c>
      <c r="I195" s="16">
        <f t="shared" si="60"/>
        <v>0</v>
      </c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  <c r="BB195" s="25"/>
      <c r="BC195" s="25"/>
      <c r="BD195" s="25"/>
      <c r="BE195" s="25"/>
      <c r="BF195" s="25"/>
      <c r="BG195" s="25"/>
      <c r="BH195" s="25"/>
      <c r="BI195" s="25"/>
      <c r="BJ195" s="25"/>
      <c r="BK195" s="25"/>
      <c r="BL195" s="25"/>
      <c r="BM195" s="25"/>
      <c r="BN195" s="25"/>
      <c r="BO195" s="25"/>
      <c r="BP195" s="25"/>
      <c r="BQ195" s="25"/>
      <c r="BR195" s="25"/>
    </row>
    <row r="196" spans="1:70" s="19" customFormat="1" ht="48.75" customHeight="1" x14ac:dyDescent="0.25">
      <c r="A196" s="74"/>
      <c r="B196" s="103"/>
      <c r="C196" s="58" t="s">
        <v>10</v>
      </c>
      <c r="D196" s="16">
        <f t="shared" si="47"/>
        <v>19270</v>
      </c>
      <c r="E196" s="16">
        <f t="shared" si="59"/>
        <v>3854</v>
      </c>
      <c r="F196" s="16">
        <f t="shared" si="59"/>
        <v>3854</v>
      </c>
      <c r="G196" s="16">
        <f t="shared" si="59"/>
        <v>3854</v>
      </c>
      <c r="H196" s="16">
        <f t="shared" si="59"/>
        <v>3854</v>
      </c>
      <c r="I196" s="16">
        <f t="shared" si="59"/>
        <v>3854</v>
      </c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  <c r="BE196" s="25"/>
      <c r="BF196" s="25"/>
      <c r="BG196" s="25"/>
      <c r="BH196" s="25"/>
      <c r="BI196" s="25"/>
      <c r="BJ196" s="25"/>
      <c r="BK196" s="25"/>
      <c r="BL196" s="25"/>
      <c r="BM196" s="25"/>
      <c r="BN196" s="25"/>
      <c r="BO196" s="25"/>
      <c r="BP196" s="25"/>
      <c r="BQ196" s="25"/>
      <c r="BR196" s="25"/>
    </row>
    <row r="197" spans="1:70" s="19" customFormat="1" ht="37.5" customHeight="1" x14ac:dyDescent="0.25">
      <c r="A197" s="75"/>
      <c r="B197" s="104"/>
      <c r="C197" s="58" t="s">
        <v>11</v>
      </c>
      <c r="D197" s="16">
        <f t="shared" si="47"/>
        <v>0</v>
      </c>
      <c r="E197" s="16">
        <f t="shared" si="59"/>
        <v>0</v>
      </c>
      <c r="F197" s="16">
        <f t="shared" si="60"/>
        <v>0</v>
      </c>
      <c r="G197" s="16">
        <f t="shared" si="60"/>
        <v>0</v>
      </c>
      <c r="H197" s="16">
        <f t="shared" si="60"/>
        <v>0</v>
      </c>
      <c r="I197" s="16">
        <f t="shared" si="60"/>
        <v>0</v>
      </c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  <c r="BE197" s="25"/>
      <c r="BF197" s="25"/>
      <c r="BG197" s="25"/>
      <c r="BH197" s="25"/>
      <c r="BI197" s="25"/>
      <c r="BJ197" s="25"/>
      <c r="BK197" s="25"/>
      <c r="BL197" s="25"/>
      <c r="BM197" s="25"/>
      <c r="BN197" s="25"/>
      <c r="BO197" s="25"/>
      <c r="BP197" s="25"/>
      <c r="BQ197" s="25"/>
      <c r="BR197" s="25"/>
    </row>
    <row r="198" spans="1:70" s="19" customFormat="1" ht="22.5" customHeight="1" x14ac:dyDescent="0.25">
      <c r="A198" s="73" t="s">
        <v>38</v>
      </c>
      <c r="B198" s="102" t="s">
        <v>39</v>
      </c>
      <c r="C198" s="58" t="s">
        <v>7</v>
      </c>
      <c r="D198" s="16">
        <f t="shared" si="47"/>
        <v>750</v>
      </c>
      <c r="E198" s="16">
        <f t="shared" ref="E198:I198" si="61">E199+E200+E201+E202</f>
        <v>150</v>
      </c>
      <c r="F198" s="16">
        <f t="shared" si="61"/>
        <v>150</v>
      </c>
      <c r="G198" s="16">
        <f t="shared" si="61"/>
        <v>150</v>
      </c>
      <c r="H198" s="16">
        <f t="shared" si="61"/>
        <v>150</v>
      </c>
      <c r="I198" s="16">
        <f t="shared" si="61"/>
        <v>150</v>
      </c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  <c r="BE198" s="25"/>
      <c r="BF198" s="25"/>
      <c r="BG198" s="25"/>
      <c r="BH198" s="25"/>
      <c r="BI198" s="25"/>
      <c r="BJ198" s="25"/>
      <c r="BK198" s="25"/>
      <c r="BL198" s="25"/>
      <c r="BM198" s="25"/>
      <c r="BN198" s="25"/>
      <c r="BO198" s="25"/>
      <c r="BP198" s="25"/>
      <c r="BQ198" s="25"/>
      <c r="BR198" s="25"/>
    </row>
    <row r="199" spans="1:70" s="19" customFormat="1" ht="35.25" customHeight="1" x14ac:dyDescent="0.25">
      <c r="A199" s="74"/>
      <c r="B199" s="103"/>
      <c r="C199" s="58" t="s">
        <v>15</v>
      </c>
      <c r="D199" s="16">
        <f t="shared" si="47"/>
        <v>0</v>
      </c>
      <c r="E199" s="16"/>
      <c r="F199" s="14"/>
      <c r="G199" s="14"/>
      <c r="H199" s="14"/>
      <c r="I199" s="14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  <c r="BB199" s="25"/>
      <c r="BC199" s="25"/>
      <c r="BD199" s="25"/>
      <c r="BE199" s="25"/>
      <c r="BF199" s="25"/>
      <c r="BG199" s="25"/>
      <c r="BH199" s="25"/>
      <c r="BI199" s="25"/>
      <c r="BJ199" s="25"/>
      <c r="BK199" s="25"/>
      <c r="BL199" s="25"/>
      <c r="BM199" s="25"/>
      <c r="BN199" s="25"/>
      <c r="BO199" s="25"/>
      <c r="BP199" s="25"/>
      <c r="BQ199" s="25"/>
      <c r="BR199" s="25"/>
    </row>
    <row r="200" spans="1:70" s="19" customFormat="1" ht="27.75" customHeight="1" x14ac:dyDescent="0.25">
      <c r="A200" s="74"/>
      <c r="B200" s="103"/>
      <c r="C200" s="58" t="s">
        <v>9</v>
      </c>
      <c r="D200" s="16">
        <f t="shared" si="47"/>
        <v>0</v>
      </c>
      <c r="E200" s="16"/>
      <c r="F200" s="14"/>
      <c r="G200" s="14"/>
      <c r="H200" s="14"/>
      <c r="I200" s="14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  <c r="BB200" s="25"/>
      <c r="BC200" s="25"/>
      <c r="BD200" s="25"/>
      <c r="BE200" s="25"/>
      <c r="BF200" s="25"/>
      <c r="BG200" s="25"/>
      <c r="BH200" s="25"/>
      <c r="BI200" s="25"/>
      <c r="BJ200" s="25"/>
      <c r="BK200" s="25"/>
      <c r="BL200" s="25"/>
      <c r="BM200" s="25"/>
      <c r="BN200" s="25"/>
      <c r="BO200" s="25"/>
      <c r="BP200" s="25"/>
      <c r="BQ200" s="25"/>
      <c r="BR200" s="25"/>
    </row>
    <row r="201" spans="1:70" s="19" customFormat="1" ht="36" customHeight="1" x14ac:dyDescent="0.25">
      <c r="A201" s="74"/>
      <c r="B201" s="103"/>
      <c r="C201" s="58" t="s">
        <v>10</v>
      </c>
      <c r="D201" s="16">
        <f t="shared" si="47"/>
        <v>750</v>
      </c>
      <c r="E201" s="16">
        <v>150</v>
      </c>
      <c r="F201" s="16">
        <v>150</v>
      </c>
      <c r="G201" s="16">
        <v>150</v>
      </c>
      <c r="H201" s="16">
        <v>150</v>
      </c>
      <c r="I201" s="16">
        <v>150</v>
      </c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  <c r="BE201" s="25"/>
      <c r="BF201" s="25"/>
      <c r="BG201" s="25"/>
      <c r="BH201" s="25"/>
      <c r="BI201" s="25"/>
      <c r="BJ201" s="25"/>
      <c r="BK201" s="25"/>
      <c r="BL201" s="25"/>
      <c r="BM201" s="25"/>
      <c r="BN201" s="25"/>
      <c r="BO201" s="25"/>
      <c r="BP201" s="25"/>
      <c r="BQ201" s="25"/>
      <c r="BR201" s="25"/>
    </row>
    <row r="202" spans="1:70" s="19" customFormat="1" ht="43.5" customHeight="1" x14ac:dyDescent="0.25">
      <c r="A202" s="75"/>
      <c r="B202" s="104"/>
      <c r="C202" s="58" t="s">
        <v>11</v>
      </c>
      <c r="D202" s="16">
        <f t="shared" si="47"/>
        <v>0</v>
      </c>
      <c r="E202" s="46"/>
      <c r="F202" s="18"/>
      <c r="G202" s="18"/>
      <c r="H202" s="18"/>
      <c r="I202" s="18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  <c r="BB202" s="25"/>
      <c r="BC202" s="25"/>
      <c r="BD202" s="25"/>
      <c r="BE202" s="25"/>
      <c r="BF202" s="25"/>
      <c r="BG202" s="25"/>
      <c r="BH202" s="25"/>
      <c r="BI202" s="25"/>
      <c r="BJ202" s="25"/>
      <c r="BK202" s="25"/>
      <c r="BL202" s="25"/>
      <c r="BM202" s="25"/>
      <c r="BN202" s="25"/>
      <c r="BO202" s="25"/>
      <c r="BP202" s="25"/>
      <c r="BQ202" s="25"/>
      <c r="BR202" s="25"/>
    </row>
    <row r="203" spans="1:70" s="19" customFormat="1" ht="21.75" customHeight="1" x14ac:dyDescent="0.25">
      <c r="A203" s="78" t="s">
        <v>200</v>
      </c>
      <c r="B203" s="105" t="s">
        <v>201</v>
      </c>
      <c r="C203" s="58" t="s">
        <v>7</v>
      </c>
      <c r="D203" s="16">
        <f t="shared" si="47"/>
        <v>18520</v>
      </c>
      <c r="E203" s="16">
        <f t="shared" ref="E203:I203" si="62">E204+E205+E206+E207</f>
        <v>3704</v>
      </c>
      <c r="F203" s="16">
        <f t="shared" si="62"/>
        <v>3704</v>
      </c>
      <c r="G203" s="16">
        <f t="shared" si="62"/>
        <v>3704</v>
      </c>
      <c r="H203" s="16">
        <f t="shared" si="62"/>
        <v>3704</v>
      </c>
      <c r="I203" s="16">
        <f t="shared" si="62"/>
        <v>3704</v>
      </c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  <c r="BE203" s="25"/>
      <c r="BF203" s="25"/>
      <c r="BG203" s="25"/>
      <c r="BH203" s="25"/>
      <c r="BI203" s="25"/>
      <c r="BJ203" s="25"/>
      <c r="BK203" s="25"/>
      <c r="BL203" s="25"/>
      <c r="BM203" s="25"/>
      <c r="BN203" s="25"/>
      <c r="BO203" s="25"/>
      <c r="BP203" s="25"/>
      <c r="BQ203" s="25"/>
      <c r="BR203" s="25"/>
    </row>
    <row r="204" spans="1:70" s="19" customFormat="1" ht="35.25" customHeight="1" x14ac:dyDescent="0.25">
      <c r="A204" s="79"/>
      <c r="B204" s="106"/>
      <c r="C204" s="58" t="s">
        <v>15</v>
      </c>
      <c r="D204" s="16">
        <f t="shared" si="47"/>
        <v>0</v>
      </c>
      <c r="E204" s="46"/>
      <c r="F204" s="18"/>
      <c r="G204" s="18"/>
      <c r="H204" s="18"/>
      <c r="I204" s="18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  <c r="BE204" s="25"/>
      <c r="BF204" s="25"/>
      <c r="BG204" s="25"/>
      <c r="BH204" s="25"/>
      <c r="BI204" s="25"/>
      <c r="BJ204" s="25"/>
      <c r="BK204" s="25"/>
      <c r="BL204" s="25"/>
      <c r="BM204" s="25"/>
      <c r="BN204" s="25"/>
      <c r="BO204" s="25"/>
      <c r="BP204" s="25"/>
      <c r="BQ204" s="25"/>
      <c r="BR204" s="25"/>
    </row>
    <row r="205" spans="1:70" s="19" customFormat="1" ht="21.75" customHeight="1" x14ac:dyDescent="0.25">
      <c r="A205" s="79"/>
      <c r="B205" s="106"/>
      <c r="C205" s="58" t="s">
        <v>9</v>
      </c>
      <c r="D205" s="16">
        <f t="shared" si="47"/>
        <v>0</v>
      </c>
      <c r="E205" s="46"/>
      <c r="F205" s="18"/>
      <c r="G205" s="18"/>
      <c r="H205" s="18"/>
      <c r="I205" s="18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  <c r="AZ205" s="25"/>
      <c r="BA205" s="25"/>
      <c r="BB205" s="25"/>
      <c r="BC205" s="25"/>
      <c r="BD205" s="25"/>
      <c r="BE205" s="25"/>
      <c r="BF205" s="25"/>
      <c r="BG205" s="25"/>
      <c r="BH205" s="25"/>
      <c r="BI205" s="25"/>
      <c r="BJ205" s="25"/>
      <c r="BK205" s="25"/>
      <c r="BL205" s="25"/>
      <c r="BM205" s="25"/>
      <c r="BN205" s="25"/>
      <c r="BO205" s="25"/>
      <c r="BP205" s="25"/>
      <c r="BQ205" s="25"/>
      <c r="BR205" s="25"/>
    </row>
    <row r="206" spans="1:70" s="19" customFormat="1" ht="44.25" customHeight="1" x14ac:dyDescent="0.25">
      <c r="A206" s="79"/>
      <c r="B206" s="106"/>
      <c r="C206" s="58" t="s">
        <v>10</v>
      </c>
      <c r="D206" s="16">
        <f t="shared" si="47"/>
        <v>18520</v>
      </c>
      <c r="E206" s="46">
        <v>3704</v>
      </c>
      <c r="F206" s="16">
        <v>3704</v>
      </c>
      <c r="G206" s="16">
        <v>3704</v>
      </c>
      <c r="H206" s="16">
        <v>3704</v>
      </c>
      <c r="I206" s="16">
        <v>3704</v>
      </c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  <c r="AZ206" s="25"/>
      <c r="BA206" s="25"/>
      <c r="BB206" s="25"/>
      <c r="BC206" s="25"/>
      <c r="BD206" s="25"/>
      <c r="BE206" s="25"/>
      <c r="BF206" s="25"/>
      <c r="BG206" s="25"/>
      <c r="BH206" s="25"/>
      <c r="BI206" s="25"/>
      <c r="BJ206" s="25"/>
      <c r="BK206" s="25"/>
      <c r="BL206" s="25"/>
      <c r="BM206" s="25"/>
      <c r="BN206" s="25"/>
      <c r="BO206" s="25"/>
      <c r="BP206" s="25"/>
      <c r="BQ206" s="25"/>
      <c r="BR206" s="25"/>
    </row>
    <row r="207" spans="1:70" s="19" customFormat="1" ht="40.5" customHeight="1" x14ac:dyDescent="0.25">
      <c r="A207" s="80"/>
      <c r="B207" s="107"/>
      <c r="C207" s="58" t="s">
        <v>11</v>
      </c>
      <c r="D207" s="16">
        <f t="shared" si="47"/>
        <v>0</v>
      </c>
      <c r="E207" s="46"/>
      <c r="F207" s="18"/>
      <c r="G207" s="18"/>
      <c r="H207" s="18"/>
      <c r="I207" s="18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  <c r="BE207" s="25"/>
      <c r="BF207" s="25"/>
      <c r="BG207" s="25"/>
      <c r="BH207" s="25"/>
      <c r="BI207" s="25"/>
      <c r="BJ207" s="25"/>
      <c r="BK207" s="25"/>
      <c r="BL207" s="25"/>
      <c r="BM207" s="25"/>
      <c r="BN207" s="25"/>
      <c r="BO207" s="25"/>
      <c r="BP207" s="25"/>
      <c r="BQ207" s="25"/>
      <c r="BR207" s="25"/>
    </row>
    <row r="208" spans="1:70" s="19" customFormat="1" ht="24" customHeight="1" x14ac:dyDescent="0.25">
      <c r="A208" s="73" t="s">
        <v>40</v>
      </c>
      <c r="B208" s="102" t="s">
        <v>41</v>
      </c>
      <c r="C208" s="58" t="s">
        <v>7</v>
      </c>
      <c r="D208" s="16">
        <f t="shared" si="47"/>
        <v>48724865.240000002</v>
      </c>
      <c r="E208" s="16">
        <f t="shared" ref="E208:I208" si="63">E209+E210+E211+E212</f>
        <v>8964448.4000000004</v>
      </c>
      <c r="F208" s="14">
        <f t="shared" si="63"/>
        <v>9342224.9000000004</v>
      </c>
      <c r="G208" s="14">
        <f t="shared" si="63"/>
        <v>9727683.3499999996</v>
      </c>
      <c r="H208" s="14">
        <f t="shared" si="63"/>
        <v>10132574.189999999</v>
      </c>
      <c r="I208" s="14">
        <f t="shared" si="63"/>
        <v>10557934.4</v>
      </c>
      <c r="R208" s="25"/>
      <c r="S208" s="25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5"/>
      <c r="BL208" s="25"/>
      <c r="BM208" s="25"/>
      <c r="BN208" s="25"/>
      <c r="BO208" s="25"/>
      <c r="BP208" s="25"/>
      <c r="BQ208" s="25"/>
      <c r="BR208" s="25"/>
    </row>
    <row r="209" spans="1:70" s="19" customFormat="1" ht="37.5" customHeight="1" x14ac:dyDescent="0.25">
      <c r="A209" s="74"/>
      <c r="B209" s="103"/>
      <c r="C209" s="58" t="s">
        <v>15</v>
      </c>
      <c r="D209" s="16">
        <f t="shared" si="47"/>
        <v>0</v>
      </c>
      <c r="E209" s="16">
        <f t="shared" ref="E209:I209" si="64">E214+E219</f>
        <v>0</v>
      </c>
      <c r="F209" s="14">
        <f t="shared" si="64"/>
        <v>0</v>
      </c>
      <c r="G209" s="14">
        <f t="shared" si="64"/>
        <v>0</v>
      </c>
      <c r="H209" s="14">
        <f t="shared" si="64"/>
        <v>0</v>
      </c>
      <c r="I209" s="14">
        <f t="shared" si="64"/>
        <v>0</v>
      </c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5"/>
    </row>
    <row r="210" spans="1:70" s="19" customFormat="1" ht="29.25" customHeight="1" x14ac:dyDescent="0.25">
      <c r="A210" s="74"/>
      <c r="B210" s="103"/>
      <c r="C210" s="58" t="s">
        <v>9</v>
      </c>
      <c r="D210" s="16">
        <f t="shared" si="47"/>
        <v>26222135.739999998</v>
      </c>
      <c r="E210" s="16">
        <f t="shared" ref="E210:I212" si="65">E215+E220</f>
        <v>4673889.5</v>
      </c>
      <c r="F210" s="14">
        <f t="shared" si="65"/>
        <v>4943187</v>
      </c>
      <c r="G210" s="14">
        <f t="shared" si="65"/>
        <v>5228003.45</v>
      </c>
      <c r="H210" s="14">
        <f t="shared" si="65"/>
        <v>5529233.29</v>
      </c>
      <c r="I210" s="14">
        <f t="shared" si="65"/>
        <v>5847822.5</v>
      </c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5"/>
    </row>
    <row r="211" spans="1:70" s="19" customFormat="1" ht="43.5" customHeight="1" x14ac:dyDescent="0.25">
      <c r="A211" s="74"/>
      <c r="B211" s="103"/>
      <c r="C211" s="58" t="s">
        <v>10</v>
      </c>
      <c r="D211" s="16">
        <f t="shared" si="47"/>
        <v>17281195</v>
      </c>
      <c r="E211" s="16">
        <f t="shared" si="65"/>
        <v>3246252</v>
      </c>
      <c r="F211" s="14">
        <f t="shared" si="65"/>
        <v>3354731</v>
      </c>
      <c r="G211" s="14">
        <f t="shared" si="65"/>
        <v>3455373</v>
      </c>
      <c r="H211" s="14">
        <f t="shared" si="65"/>
        <v>3559034</v>
      </c>
      <c r="I211" s="14">
        <f t="shared" si="65"/>
        <v>3665805</v>
      </c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5"/>
    </row>
    <row r="212" spans="1:70" s="19" customFormat="1" ht="36.75" customHeight="1" x14ac:dyDescent="0.25">
      <c r="A212" s="75"/>
      <c r="B212" s="104"/>
      <c r="C212" s="58" t="s">
        <v>11</v>
      </c>
      <c r="D212" s="16">
        <f t="shared" si="47"/>
        <v>5221534.5</v>
      </c>
      <c r="E212" s="16">
        <f t="shared" si="65"/>
        <v>1044306.9</v>
      </c>
      <c r="F212" s="16">
        <f t="shared" si="65"/>
        <v>1044306.9</v>
      </c>
      <c r="G212" s="16">
        <f t="shared" si="65"/>
        <v>1044306.9</v>
      </c>
      <c r="H212" s="16">
        <f t="shared" si="65"/>
        <v>1044306.9</v>
      </c>
      <c r="I212" s="16">
        <f t="shared" si="65"/>
        <v>1044306.9</v>
      </c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5"/>
    </row>
    <row r="213" spans="1:70" s="19" customFormat="1" ht="23.25" customHeight="1" x14ac:dyDescent="0.25">
      <c r="A213" s="73" t="s">
        <v>42</v>
      </c>
      <c r="B213" s="105" t="s">
        <v>43</v>
      </c>
      <c r="C213" s="58" t="s">
        <v>7</v>
      </c>
      <c r="D213" s="16">
        <f t="shared" si="47"/>
        <v>48677300.280000001</v>
      </c>
      <c r="E213" s="16">
        <f t="shared" ref="E213:I213" si="66">E214+E215+E216+E217</f>
        <v>8955666.9000000004</v>
      </c>
      <c r="F213" s="14">
        <f t="shared" si="66"/>
        <v>9333092</v>
      </c>
      <c r="G213" s="14">
        <f t="shared" si="66"/>
        <v>9718184.9900000002</v>
      </c>
      <c r="H213" s="14">
        <f t="shared" si="66"/>
        <v>10122695.74</v>
      </c>
      <c r="I213" s="14">
        <f t="shared" si="66"/>
        <v>10547660.65</v>
      </c>
      <c r="R213" s="25"/>
      <c r="S213" s="25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5"/>
    </row>
    <row r="214" spans="1:70" s="19" customFormat="1" ht="21.75" customHeight="1" x14ac:dyDescent="0.25">
      <c r="A214" s="74"/>
      <c r="B214" s="106"/>
      <c r="C214" s="58" t="s">
        <v>15</v>
      </c>
      <c r="D214" s="16">
        <f t="shared" si="47"/>
        <v>0</v>
      </c>
      <c r="E214" s="58"/>
      <c r="F214" s="14"/>
      <c r="G214" s="14"/>
      <c r="H214" s="14"/>
      <c r="I214" s="14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25"/>
      <c r="BE214" s="25"/>
      <c r="BF214" s="25"/>
      <c r="BG214" s="25"/>
      <c r="BH214" s="25"/>
      <c r="BI214" s="25"/>
      <c r="BJ214" s="25"/>
      <c r="BK214" s="25"/>
      <c r="BL214" s="25"/>
      <c r="BM214" s="25"/>
      <c r="BN214" s="25"/>
      <c r="BO214" s="25"/>
      <c r="BP214" s="25"/>
      <c r="BQ214" s="25"/>
      <c r="BR214" s="25"/>
    </row>
    <row r="215" spans="1:70" s="19" customFormat="1" ht="28.5" customHeight="1" x14ac:dyDescent="0.25">
      <c r="A215" s="74"/>
      <c r="B215" s="106"/>
      <c r="C215" s="58" t="s">
        <v>9</v>
      </c>
      <c r="D215" s="16">
        <f t="shared" si="47"/>
        <v>26174570.780000001</v>
      </c>
      <c r="E215" s="49">
        <v>4665108</v>
      </c>
      <c r="F215" s="14">
        <v>4934054.0999999996</v>
      </c>
      <c r="G215" s="14">
        <v>5218505.09</v>
      </c>
      <c r="H215" s="14">
        <v>5519354.8399999999</v>
      </c>
      <c r="I215" s="14">
        <v>5837548.75</v>
      </c>
      <c r="R215" s="42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  <c r="AJ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25"/>
      <c r="BH215" s="25"/>
      <c r="BI215" s="25"/>
      <c r="BJ215" s="25"/>
      <c r="BK215" s="25"/>
      <c r="BL215" s="25"/>
      <c r="BM215" s="25"/>
      <c r="BN215" s="25"/>
      <c r="BO215" s="25"/>
      <c r="BP215" s="25"/>
      <c r="BQ215" s="25"/>
      <c r="BR215" s="25"/>
    </row>
    <row r="216" spans="1:70" s="19" customFormat="1" ht="36" customHeight="1" x14ac:dyDescent="0.25">
      <c r="A216" s="74"/>
      <c r="B216" s="106"/>
      <c r="C216" s="58" t="s">
        <v>10</v>
      </c>
      <c r="D216" s="16">
        <f t="shared" si="47"/>
        <v>17281195</v>
      </c>
      <c r="E216" s="49">
        <v>3246252</v>
      </c>
      <c r="F216" s="14">
        <v>3354731</v>
      </c>
      <c r="G216" s="14">
        <v>3455373</v>
      </c>
      <c r="H216" s="14">
        <v>3559034</v>
      </c>
      <c r="I216" s="14">
        <v>3665805</v>
      </c>
      <c r="R216" s="43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25"/>
      <c r="BH216" s="25"/>
      <c r="BI216" s="25"/>
      <c r="BJ216" s="25"/>
      <c r="BK216" s="25"/>
      <c r="BL216" s="25"/>
      <c r="BM216" s="25"/>
      <c r="BN216" s="25"/>
      <c r="BO216" s="25"/>
      <c r="BP216" s="25"/>
      <c r="BQ216" s="25"/>
      <c r="BR216" s="25"/>
    </row>
    <row r="217" spans="1:70" s="19" customFormat="1" ht="39" customHeight="1" x14ac:dyDescent="0.25">
      <c r="A217" s="75"/>
      <c r="B217" s="107"/>
      <c r="C217" s="58" t="s">
        <v>11</v>
      </c>
      <c r="D217" s="16">
        <f t="shared" si="47"/>
        <v>5221534.5</v>
      </c>
      <c r="E217" s="16">
        <v>1044306.9</v>
      </c>
      <c r="F217" s="16">
        <v>1044306.9</v>
      </c>
      <c r="G217" s="16">
        <v>1044306.9</v>
      </c>
      <c r="H217" s="16">
        <v>1044306.9</v>
      </c>
      <c r="I217" s="16">
        <v>1044306.9</v>
      </c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  <c r="BB217" s="25"/>
      <c r="BC217" s="25"/>
      <c r="BD217" s="25"/>
      <c r="BE217" s="25"/>
      <c r="BF217" s="25"/>
      <c r="BG217" s="25"/>
      <c r="BH217" s="25"/>
      <c r="BI217" s="25"/>
      <c r="BJ217" s="25"/>
      <c r="BK217" s="25"/>
      <c r="BL217" s="25"/>
      <c r="BM217" s="25"/>
      <c r="BN217" s="25"/>
      <c r="BO217" s="25"/>
      <c r="BP217" s="25"/>
      <c r="BQ217" s="25"/>
      <c r="BR217" s="25"/>
    </row>
    <row r="218" spans="1:70" s="19" customFormat="1" ht="32.25" customHeight="1" x14ac:dyDescent="0.25">
      <c r="A218" s="82" t="s">
        <v>44</v>
      </c>
      <c r="B218" s="98" t="s">
        <v>45</v>
      </c>
      <c r="C218" s="56" t="s">
        <v>7</v>
      </c>
      <c r="D218" s="14">
        <f t="shared" si="47"/>
        <v>47564.959999999999</v>
      </c>
      <c r="E218" s="14">
        <f t="shared" ref="E218:I218" si="67">E219+E220+E221+E222</f>
        <v>8781.5</v>
      </c>
      <c r="F218" s="14">
        <f t="shared" si="67"/>
        <v>9132.9</v>
      </c>
      <c r="G218" s="14">
        <f t="shared" si="67"/>
        <v>9498.36</v>
      </c>
      <c r="H218" s="14">
        <f t="shared" si="67"/>
        <v>9878.4500000000007</v>
      </c>
      <c r="I218" s="14">
        <f t="shared" si="67"/>
        <v>10273.75</v>
      </c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  <c r="BE218" s="25"/>
      <c r="BF218" s="25"/>
      <c r="BG218" s="25"/>
      <c r="BH218" s="25"/>
      <c r="BI218" s="25"/>
      <c r="BJ218" s="25"/>
      <c r="BK218" s="25"/>
      <c r="BL218" s="25"/>
      <c r="BM218" s="25"/>
      <c r="BN218" s="25"/>
      <c r="BO218" s="25"/>
      <c r="BP218" s="25"/>
      <c r="BQ218" s="25"/>
      <c r="BR218" s="25"/>
    </row>
    <row r="219" spans="1:70" s="19" customFormat="1" ht="32.25" customHeight="1" x14ac:dyDescent="0.25">
      <c r="A219" s="83"/>
      <c r="B219" s="99"/>
      <c r="C219" s="56" t="s">
        <v>15</v>
      </c>
      <c r="D219" s="14">
        <f t="shared" si="47"/>
        <v>0</v>
      </c>
      <c r="E219" s="14"/>
      <c r="F219" s="14"/>
      <c r="G219" s="14"/>
      <c r="H219" s="14"/>
      <c r="I219" s="14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  <c r="BB219" s="25"/>
      <c r="BC219" s="25"/>
      <c r="BD219" s="25"/>
      <c r="BE219" s="25"/>
      <c r="BF219" s="25"/>
      <c r="BG219" s="25"/>
      <c r="BH219" s="25"/>
      <c r="BI219" s="25"/>
      <c r="BJ219" s="25"/>
      <c r="BK219" s="25"/>
      <c r="BL219" s="25"/>
      <c r="BM219" s="25"/>
      <c r="BN219" s="25"/>
      <c r="BO219" s="25"/>
      <c r="BP219" s="25"/>
      <c r="BQ219" s="25"/>
      <c r="BR219" s="25"/>
    </row>
    <row r="220" spans="1:70" s="19" customFormat="1" ht="26.25" customHeight="1" x14ac:dyDescent="0.25">
      <c r="A220" s="83"/>
      <c r="B220" s="99"/>
      <c r="C220" s="56" t="s">
        <v>9</v>
      </c>
      <c r="D220" s="14">
        <f t="shared" si="47"/>
        <v>47564.959999999999</v>
      </c>
      <c r="E220" s="14">
        <v>8781.5</v>
      </c>
      <c r="F220" s="14">
        <v>9132.9</v>
      </c>
      <c r="G220" s="14">
        <v>9498.36</v>
      </c>
      <c r="H220" s="14">
        <v>9878.4500000000007</v>
      </c>
      <c r="I220" s="14">
        <v>10273.75</v>
      </c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  <c r="BE220" s="25"/>
      <c r="BF220" s="25"/>
      <c r="BG220" s="25"/>
      <c r="BH220" s="25"/>
      <c r="BI220" s="25"/>
      <c r="BJ220" s="25"/>
      <c r="BK220" s="25"/>
      <c r="BL220" s="25"/>
      <c r="BM220" s="25"/>
      <c r="BN220" s="25"/>
      <c r="BO220" s="25"/>
      <c r="BP220" s="25"/>
      <c r="BQ220" s="25"/>
      <c r="BR220" s="25"/>
    </row>
    <row r="221" spans="1:70" s="19" customFormat="1" ht="40.5" customHeight="1" x14ac:dyDescent="0.25">
      <c r="A221" s="83"/>
      <c r="B221" s="99"/>
      <c r="C221" s="56" t="s">
        <v>10</v>
      </c>
      <c r="D221" s="14">
        <f t="shared" si="47"/>
        <v>0</v>
      </c>
      <c r="E221" s="14"/>
      <c r="F221" s="14"/>
      <c r="G221" s="14"/>
      <c r="H221" s="14"/>
      <c r="I221" s="14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  <c r="BB221" s="25"/>
      <c r="BC221" s="25"/>
      <c r="BD221" s="25"/>
      <c r="BE221" s="25"/>
      <c r="BF221" s="25"/>
      <c r="BG221" s="25"/>
      <c r="BH221" s="25"/>
      <c r="BI221" s="25"/>
      <c r="BJ221" s="25"/>
      <c r="BK221" s="25"/>
      <c r="BL221" s="25"/>
      <c r="BM221" s="25"/>
      <c r="BN221" s="25"/>
      <c r="BO221" s="25"/>
      <c r="BP221" s="25"/>
      <c r="BQ221" s="25"/>
      <c r="BR221" s="25"/>
    </row>
    <row r="222" spans="1:70" s="19" customFormat="1" ht="30" x14ac:dyDescent="0.25">
      <c r="A222" s="84"/>
      <c r="B222" s="100"/>
      <c r="C222" s="56" t="s">
        <v>11</v>
      </c>
      <c r="D222" s="14">
        <f t="shared" si="47"/>
        <v>0</v>
      </c>
      <c r="E222" s="14"/>
      <c r="F222" s="14"/>
      <c r="G222" s="14"/>
      <c r="H222" s="14"/>
      <c r="I222" s="14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  <c r="BB222" s="25"/>
      <c r="BC222" s="25"/>
      <c r="BD222" s="25"/>
      <c r="BE222" s="25"/>
      <c r="BF222" s="25"/>
      <c r="BG222" s="25"/>
      <c r="BH222" s="25"/>
      <c r="BI222" s="25"/>
      <c r="BJ222" s="25"/>
      <c r="BK222" s="25"/>
      <c r="BL222" s="25"/>
      <c r="BM222" s="25"/>
      <c r="BN222" s="25"/>
      <c r="BO222" s="25"/>
      <c r="BP222" s="25"/>
      <c r="BQ222" s="25"/>
      <c r="BR222" s="25"/>
    </row>
    <row r="223" spans="1:70" s="19" customFormat="1" ht="22.5" customHeight="1" x14ac:dyDescent="0.25">
      <c r="A223" s="70" t="s">
        <v>155</v>
      </c>
      <c r="B223" s="89" t="s">
        <v>46</v>
      </c>
      <c r="C223" s="56" t="s">
        <v>7</v>
      </c>
      <c r="D223" s="14">
        <f t="shared" si="47"/>
        <v>18750</v>
      </c>
      <c r="E223" s="14">
        <f t="shared" ref="E223:I223" si="68">E224+E225+E226+E227</f>
        <v>3750</v>
      </c>
      <c r="F223" s="14">
        <f t="shared" si="68"/>
        <v>3750</v>
      </c>
      <c r="G223" s="14">
        <f t="shared" si="68"/>
        <v>3750</v>
      </c>
      <c r="H223" s="14">
        <f t="shared" si="68"/>
        <v>3750</v>
      </c>
      <c r="I223" s="14">
        <f t="shared" si="68"/>
        <v>3750</v>
      </c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  <c r="BB223" s="25"/>
      <c r="BC223" s="25"/>
      <c r="BD223" s="25"/>
      <c r="BE223" s="25"/>
      <c r="BF223" s="25"/>
      <c r="BG223" s="25"/>
      <c r="BH223" s="25"/>
      <c r="BI223" s="25"/>
      <c r="BJ223" s="25"/>
      <c r="BK223" s="25"/>
      <c r="BL223" s="25"/>
      <c r="BM223" s="25"/>
      <c r="BN223" s="25"/>
      <c r="BO223" s="25"/>
      <c r="BP223" s="25"/>
      <c r="BQ223" s="25"/>
      <c r="BR223" s="25"/>
    </row>
    <row r="224" spans="1:70" s="19" customFormat="1" ht="32.25" customHeight="1" x14ac:dyDescent="0.25">
      <c r="A224" s="71"/>
      <c r="B224" s="94"/>
      <c r="C224" s="56" t="s">
        <v>15</v>
      </c>
      <c r="D224" s="14">
        <f t="shared" si="47"/>
        <v>0</v>
      </c>
      <c r="E224" s="14"/>
      <c r="F224" s="14"/>
      <c r="G224" s="14"/>
      <c r="H224" s="14"/>
      <c r="I224" s="14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  <c r="BB224" s="25"/>
      <c r="BC224" s="25"/>
      <c r="BD224" s="25"/>
      <c r="BE224" s="25"/>
      <c r="BF224" s="25"/>
      <c r="BG224" s="25"/>
      <c r="BH224" s="25"/>
      <c r="BI224" s="25"/>
      <c r="BJ224" s="25"/>
      <c r="BK224" s="25"/>
      <c r="BL224" s="25"/>
      <c r="BM224" s="25"/>
      <c r="BN224" s="25"/>
      <c r="BO224" s="25"/>
      <c r="BP224" s="25"/>
      <c r="BQ224" s="25"/>
      <c r="BR224" s="25"/>
    </row>
    <row r="225" spans="1:70" s="19" customFormat="1" ht="21.75" customHeight="1" x14ac:dyDescent="0.25">
      <c r="A225" s="71"/>
      <c r="B225" s="94"/>
      <c r="C225" s="56" t="s">
        <v>9</v>
      </c>
      <c r="D225" s="14">
        <f t="shared" ref="D225:D288" si="69">SUM(E225:I225)</f>
        <v>18750</v>
      </c>
      <c r="E225" s="14">
        <v>3750</v>
      </c>
      <c r="F225" s="14">
        <v>3750</v>
      </c>
      <c r="G225" s="14">
        <v>3750</v>
      </c>
      <c r="H225" s="14">
        <v>3750</v>
      </c>
      <c r="I225" s="14">
        <v>3750</v>
      </c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  <c r="AO225" s="25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  <c r="AZ225" s="25"/>
      <c r="BA225" s="25"/>
      <c r="BB225" s="25"/>
      <c r="BC225" s="25"/>
      <c r="BD225" s="25"/>
      <c r="BE225" s="25"/>
      <c r="BF225" s="25"/>
      <c r="BG225" s="25"/>
      <c r="BH225" s="25"/>
      <c r="BI225" s="25"/>
      <c r="BJ225" s="25"/>
      <c r="BK225" s="25"/>
      <c r="BL225" s="25"/>
      <c r="BM225" s="25"/>
      <c r="BN225" s="25"/>
      <c r="BO225" s="25"/>
      <c r="BP225" s="25"/>
      <c r="BQ225" s="25"/>
      <c r="BR225" s="25"/>
    </row>
    <row r="226" spans="1:70" s="19" customFormat="1" ht="37.5" customHeight="1" x14ac:dyDescent="0.25">
      <c r="A226" s="71"/>
      <c r="B226" s="94"/>
      <c r="C226" s="56" t="s">
        <v>10</v>
      </c>
      <c r="D226" s="14">
        <f t="shared" si="69"/>
        <v>0</v>
      </c>
      <c r="E226" s="14"/>
      <c r="F226" s="14"/>
      <c r="G226" s="14"/>
      <c r="H226" s="14"/>
      <c r="I226" s="14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  <c r="AN226" s="25"/>
      <c r="AO226" s="25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  <c r="AZ226" s="25"/>
      <c r="BA226" s="25"/>
      <c r="BB226" s="25"/>
      <c r="BC226" s="25"/>
      <c r="BD226" s="25"/>
      <c r="BE226" s="25"/>
      <c r="BF226" s="25"/>
      <c r="BG226" s="25"/>
      <c r="BH226" s="25"/>
      <c r="BI226" s="25"/>
      <c r="BJ226" s="25"/>
      <c r="BK226" s="25"/>
      <c r="BL226" s="25"/>
      <c r="BM226" s="25"/>
      <c r="BN226" s="25"/>
      <c r="BO226" s="25"/>
      <c r="BP226" s="25"/>
      <c r="BQ226" s="25"/>
      <c r="BR226" s="25"/>
    </row>
    <row r="227" spans="1:70" s="19" customFormat="1" ht="30" x14ac:dyDescent="0.25">
      <c r="A227" s="72"/>
      <c r="B227" s="90"/>
      <c r="C227" s="56" t="s">
        <v>11</v>
      </c>
      <c r="D227" s="14">
        <f t="shared" si="69"/>
        <v>0</v>
      </c>
      <c r="E227" s="14"/>
      <c r="F227" s="14"/>
      <c r="G227" s="14"/>
      <c r="H227" s="14"/>
      <c r="I227" s="14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25"/>
      <c r="BE227" s="25"/>
      <c r="BF227" s="25"/>
      <c r="BG227" s="25"/>
      <c r="BH227" s="25"/>
      <c r="BI227" s="25"/>
      <c r="BJ227" s="25"/>
      <c r="BK227" s="25"/>
      <c r="BL227" s="25"/>
      <c r="BM227" s="25"/>
      <c r="BN227" s="25"/>
      <c r="BO227" s="25"/>
      <c r="BP227" s="25"/>
      <c r="BQ227" s="25"/>
      <c r="BR227" s="25"/>
    </row>
    <row r="228" spans="1:70" s="19" customFormat="1" ht="24.75" customHeight="1" x14ac:dyDescent="0.25">
      <c r="A228" s="82" t="s">
        <v>47</v>
      </c>
      <c r="B228" s="89" t="s">
        <v>48</v>
      </c>
      <c r="C228" s="56" t="s">
        <v>7</v>
      </c>
      <c r="D228" s="14">
        <f t="shared" si="69"/>
        <v>94957476.120000005</v>
      </c>
      <c r="E228" s="16">
        <f>E229+E230+E231+E232</f>
        <v>15619508.66</v>
      </c>
      <c r="F228" s="14">
        <f t="shared" ref="F228:I228" si="70">F229+F230+F231+F232</f>
        <v>14159383.140000001</v>
      </c>
      <c r="G228" s="14">
        <f t="shared" si="70"/>
        <v>16192731.25</v>
      </c>
      <c r="H228" s="14">
        <f t="shared" si="70"/>
        <v>23622510.23</v>
      </c>
      <c r="I228" s="14">
        <f t="shared" si="70"/>
        <v>25363342.84</v>
      </c>
      <c r="J228" s="25"/>
      <c r="K228" s="26">
        <v>2026</v>
      </c>
      <c r="L228" s="26">
        <v>2027</v>
      </c>
      <c r="M228" s="26">
        <v>2028</v>
      </c>
      <c r="N228" s="26">
        <v>2029</v>
      </c>
      <c r="O228" s="26">
        <v>2030</v>
      </c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  <c r="AN228" s="25"/>
      <c r="AO228" s="25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  <c r="AZ228" s="25"/>
      <c r="BA228" s="25"/>
      <c r="BB228" s="25"/>
      <c r="BC228" s="25"/>
      <c r="BD228" s="25"/>
      <c r="BE228" s="25"/>
      <c r="BF228" s="25"/>
      <c r="BG228" s="25"/>
      <c r="BH228" s="25"/>
      <c r="BI228" s="25"/>
      <c r="BJ228" s="29"/>
      <c r="BK228" s="29"/>
      <c r="BL228" s="25"/>
      <c r="BM228" s="25"/>
      <c r="BN228" s="25"/>
      <c r="BO228" s="25"/>
      <c r="BP228" s="25"/>
      <c r="BQ228" s="25"/>
      <c r="BR228" s="25"/>
    </row>
    <row r="229" spans="1:70" s="19" customFormat="1" ht="23.25" customHeight="1" x14ac:dyDescent="0.25">
      <c r="A229" s="83"/>
      <c r="B229" s="94"/>
      <c r="C229" s="56" t="s">
        <v>15</v>
      </c>
      <c r="D229" s="14">
        <f t="shared" si="69"/>
        <v>4576663.76</v>
      </c>
      <c r="E229" s="14">
        <f t="shared" ref="E229:I232" si="71">E235+E260+E375+E385+E395+E430+E435+E460</f>
        <v>826466.14</v>
      </c>
      <c r="F229" s="14">
        <f t="shared" si="71"/>
        <v>786418.23</v>
      </c>
      <c r="G229" s="14">
        <f t="shared" si="71"/>
        <v>786418.23</v>
      </c>
      <c r="H229" s="14">
        <f t="shared" si="71"/>
        <v>968418.23</v>
      </c>
      <c r="I229" s="14">
        <f t="shared" si="71"/>
        <v>1208942.93</v>
      </c>
      <c r="J229" s="25" t="s">
        <v>131</v>
      </c>
      <c r="K229" s="28">
        <f>E237+E377+E387+E397</f>
        <v>3586079.3</v>
      </c>
      <c r="L229" s="28">
        <f>F237+F377+F387+F397</f>
        <v>3737719.7</v>
      </c>
      <c r="M229" s="28">
        <f>G237+G377+G387+G397</f>
        <v>3897202</v>
      </c>
      <c r="N229" s="28">
        <f>H237+H377+H387+H397</f>
        <v>4065067.8</v>
      </c>
      <c r="O229" s="28">
        <f>I237+I377+I387+I397</f>
        <v>4241819.4000000004</v>
      </c>
      <c r="P229" s="29"/>
      <c r="Q229" s="54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  <c r="AN229" s="25"/>
      <c r="AO229" s="25"/>
      <c r="AP229" s="25"/>
      <c r="AQ229" s="25"/>
      <c r="AR229" s="25"/>
      <c r="AS229" s="25"/>
      <c r="AT229" s="25"/>
      <c r="AU229" s="25"/>
      <c r="AV229" s="25"/>
      <c r="AW229" s="25"/>
      <c r="AX229" s="25"/>
      <c r="AY229" s="25"/>
      <c r="AZ229" s="25"/>
      <c r="BA229" s="25"/>
      <c r="BB229" s="25"/>
      <c r="BC229" s="25"/>
      <c r="BD229" s="25"/>
      <c r="BE229" s="25"/>
      <c r="BF229" s="25"/>
      <c r="BG229" s="25"/>
      <c r="BH229" s="25"/>
      <c r="BI229" s="25"/>
      <c r="BJ229" s="29"/>
      <c r="BK229" s="29"/>
      <c r="BL229" s="29"/>
      <c r="BM229" s="29"/>
      <c r="BN229" s="29"/>
      <c r="BO229" s="29"/>
      <c r="BP229" s="29"/>
      <c r="BQ229" s="29"/>
      <c r="BR229" s="25"/>
    </row>
    <row r="230" spans="1:70" s="19" customFormat="1" ht="18" customHeight="1" x14ac:dyDescent="0.25">
      <c r="A230" s="83"/>
      <c r="B230" s="94"/>
      <c r="C230" s="56" t="s">
        <v>9</v>
      </c>
      <c r="D230" s="14">
        <f t="shared" si="69"/>
        <v>62616808.780000001</v>
      </c>
      <c r="E230" s="14">
        <f t="shared" si="71"/>
        <v>10041447.52</v>
      </c>
      <c r="F230" s="14">
        <f t="shared" si="71"/>
        <v>9031279.9100000001</v>
      </c>
      <c r="G230" s="14">
        <f t="shared" si="71"/>
        <v>10567318.25</v>
      </c>
      <c r="H230" s="14">
        <f t="shared" si="71"/>
        <v>15918974.369999999</v>
      </c>
      <c r="I230" s="14">
        <f t="shared" si="71"/>
        <v>17057788.73</v>
      </c>
      <c r="J230" s="25" t="s">
        <v>130</v>
      </c>
      <c r="K230" s="28">
        <f>E267+E327</f>
        <v>637850.69999999995</v>
      </c>
      <c r="L230" s="28">
        <f t="shared" ref="L230:O230" si="72">F267+F327</f>
        <v>74725.3</v>
      </c>
      <c r="M230" s="28">
        <f t="shared" si="72"/>
        <v>410908.77</v>
      </c>
      <c r="N230" s="28">
        <f t="shared" si="72"/>
        <v>2137448.83</v>
      </c>
      <c r="O230" s="28">
        <f t="shared" si="72"/>
        <v>2320398.7799999998</v>
      </c>
      <c r="P230" s="54"/>
      <c r="Q230" s="54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  <c r="BB230" s="25"/>
      <c r="BC230" s="25"/>
      <c r="BD230" s="25"/>
      <c r="BE230" s="25"/>
      <c r="BF230" s="25"/>
      <c r="BG230" s="25"/>
      <c r="BH230" s="25"/>
      <c r="BI230" s="25"/>
      <c r="BJ230" s="29"/>
      <c r="BK230" s="29"/>
      <c r="BL230" s="29"/>
      <c r="BM230" s="29"/>
      <c r="BN230" s="29"/>
      <c r="BO230" s="29"/>
      <c r="BP230" s="29"/>
      <c r="BQ230" s="29"/>
      <c r="BR230" s="25"/>
    </row>
    <row r="231" spans="1:70" s="19" customFormat="1" ht="32.25" customHeight="1" x14ac:dyDescent="0.25">
      <c r="A231" s="83"/>
      <c r="B231" s="94"/>
      <c r="C231" s="56" t="s">
        <v>10</v>
      </c>
      <c r="D231" s="14">
        <f>SUM(E231:I231)</f>
        <v>25304688.579999998</v>
      </c>
      <c r="E231" s="14">
        <f t="shared" si="71"/>
        <v>4259732</v>
      </c>
      <c r="F231" s="14">
        <f t="shared" si="71"/>
        <v>3849822</v>
      </c>
      <c r="G231" s="14">
        <f t="shared" si="71"/>
        <v>4347131.7699999996</v>
      </c>
      <c r="H231" s="14">
        <f t="shared" si="71"/>
        <v>6243254.6299999999</v>
      </c>
      <c r="I231" s="14">
        <f t="shared" si="71"/>
        <v>6604748.1799999997</v>
      </c>
      <c r="J231" s="25" t="s">
        <v>171</v>
      </c>
      <c r="K231" s="28">
        <f>E462</f>
        <v>35802</v>
      </c>
      <c r="L231" s="28">
        <f t="shared" ref="L231:O231" si="73">F462</f>
        <v>37377</v>
      </c>
      <c r="M231" s="28">
        <f t="shared" si="73"/>
        <v>39021</v>
      </c>
      <c r="N231" s="28">
        <f t="shared" si="73"/>
        <v>40738</v>
      </c>
      <c r="O231" s="28">
        <f t="shared" si="73"/>
        <v>42530</v>
      </c>
      <c r="P231" s="54"/>
      <c r="Q231" s="54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  <c r="BB231" s="25"/>
      <c r="BC231" s="25"/>
      <c r="BD231" s="25"/>
      <c r="BE231" s="25"/>
      <c r="BF231" s="25"/>
      <c r="BG231" s="25"/>
      <c r="BH231" s="25"/>
      <c r="BI231" s="25"/>
      <c r="BJ231" s="29"/>
      <c r="BK231" s="29"/>
      <c r="BL231" s="29"/>
      <c r="BM231" s="29"/>
      <c r="BN231" s="29"/>
      <c r="BO231" s="29"/>
      <c r="BP231" s="29"/>
      <c r="BQ231" s="29"/>
      <c r="BR231" s="25"/>
    </row>
    <row r="232" spans="1:70" s="19" customFormat="1" ht="30" x14ac:dyDescent="0.25">
      <c r="A232" s="84"/>
      <c r="B232" s="90"/>
      <c r="C232" s="56" t="s">
        <v>11</v>
      </c>
      <c r="D232" s="14">
        <f t="shared" si="69"/>
        <v>2459315</v>
      </c>
      <c r="E232" s="14">
        <f t="shared" si="71"/>
        <v>491863</v>
      </c>
      <c r="F232" s="14">
        <f t="shared" si="71"/>
        <v>491863</v>
      </c>
      <c r="G232" s="14">
        <f t="shared" si="71"/>
        <v>491863</v>
      </c>
      <c r="H232" s="14">
        <f t="shared" si="71"/>
        <v>491863</v>
      </c>
      <c r="I232" s="14">
        <f t="shared" si="71"/>
        <v>491863</v>
      </c>
      <c r="J232" s="25" t="s">
        <v>147</v>
      </c>
      <c r="K232" s="28" t="e">
        <f>#REF!</f>
        <v>#REF!</v>
      </c>
      <c r="L232" s="28" t="e">
        <f>#REF!</f>
        <v>#REF!</v>
      </c>
      <c r="M232" s="28" t="e">
        <f>#REF!</f>
        <v>#REF!</v>
      </c>
      <c r="N232" s="28" t="e">
        <f>#REF!</f>
        <v>#REF!</v>
      </c>
      <c r="O232" s="28" t="e">
        <f>#REF!</f>
        <v>#REF!</v>
      </c>
      <c r="P232" s="29"/>
      <c r="Q232" s="29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  <c r="AZ232" s="25"/>
      <c r="BA232" s="25"/>
      <c r="BB232" s="25"/>
      <c r="BC232" s="25"/>
      <c r="BD232" s="25"/>
      <c r="BE232" s="25"/>
      <c r="BF232" s="25"/>
      <c r="BG232" s="25"/>
      <c r="BH232" s="25"/>
      <c r="BI232" s="25"/>
      <c r="BJ232" s="29"/>
      <c r="BK232" s="29"/>
      <c r="BL232" s="29"/>
      <c r="BM232" s="29"/>
      <c r="BN232" s="29"/>
      <c r="BO232" s="29"/>
      <c r="BP232" s="29"/>
      <c r="BQ232" s="29"/>
      <c r="BR232" s="25"/>
    </row>
    <row r="233" spans="1:70" s="19" customFormat="1" x14ac:dyDescent="0.25">
      <c r="A233" s="57" t="s">
        <v>12</v>
      </c>
      <c r="B233" s="65"/>
      <c r="C233" s="56"/>
      <c r="D233" s="14">
        <f t="shared" si="69"/>
        <v>0</v>
      </c>
      <c r="E233" s="14"/>
      <c r="F233" s="14"/>
      <c r="G233" s="14"/>
      <c r="H233" s="14"/>
      <c r="I233" s="14"/>
      <c r="J233" s="25"/>
      <c r="K233" s="55" t="e">
        <f>SUM(K229:K232)</f>
        <v>#REF!</v>
      </c>
      <c r="L233" s="55" t="e">
        <f t="shared" ref="L233:O233" si="74">SUM(L229:L232)</f>
        <v>#REF!</v>
      </c>
      <c r="M233" s="55" t="e">
        <f t="shared" si="74"/>
        <v>#REF!</v>
      </c>
      <c r="N233" s="55" t="e">
        <f t="shared" si="74"/>
        <v>#REF!</v>
      </c>
      <c r="O233" s="55" t="e">
        <f t="shared" si="74"/>
        <v>#REF!</v>
      </c>
      <c r="P233" s="29"/>
      <c r="Q233" s="29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  <c r="BB233" s="25"/>
      <c r="BC233" s="25"/>
      <c r="BD233" s="25"/>
      <c r="BE233" s="25"/>
      <c r="BF233" s="25"/>
      <c r="BG233" s="25"/>
      <c r="BH233" s="25"/>
      <c r="BI233" s="25"/>
      <c r="BJ233" s="29"/>
      <c r="BK233" s="29"/>
      <c r="BL233" s="29"/>
      <c r="BM233" s="29"/>
      <c r="BN233" s="29"/>
      <c r="BO233" s="29"/>
      <c r="BP233" s="29"/>
      <c r="BQ233" s="29"/>
      <c r="BR233" s="25"/>
    </row>
    <row r="234" spans="1:70" s="19" customFormat="1" ht="22.5" customHeight="1" x14ac:dyDescent="0.25">
      <c r="A234" s="70" t="s">
        <v>49</v>
      </c>
      <c r="B234" s="89" t="s">
        <v>50</v>
      </c>
      <c r="C234" s="56" t="s">
        <v>7</v>
      </c>
      <c r="D234" s="14">
        <f t="shared" si="69"/>
        <v>7201747.9000000004</v>
      </c>
      <c r="E234" s="14">
        <f t="shared" ref="E234:I234" si="75">E235+E236+E237+E238</f>
        <v>1422987.7</v>
      </c>
      <c r="F234" s="14">
        <f t="shared" si="75"/>
        <v>1413651</v>
      </c>
      <c r="G234" s="14">
        <f t="shared" si="75"/>
        <v>1433934.1</v>
      </c>
      <c r="H234" s="14">
        <f t="shared" si="75"/>
        <v>1454824.2</v>
      </c>
      <c r="I234" s="14">
        <f t="shared" si="75"/>
        <v>1476350.9</v>
      </c>
      <c r="J234" s="25"/>
      <c r="K234" s="29" t="e">
        <f>K233-E231</f>
        <v>#REF!</v>
      </c>
      <c r="L234" s="29" t="e">
        <f t="shared" ref="L234:O234" si="76">L233-F231</f>
        <v>#REF!</v>
      </c>
      <c r="M234" s="29" t="e">
        <f t="shared" si="76"/>
        <v>#REF!</v>
      </c>
      <c r="N234" s="29" t="e">
        <f t="shared" si="76"/>
        <v>#REF!</v>
      </c>
      <c r="O234" s="29" t="e">
        <f t="shared" si="76"/>
        <v>#REF!</v>
      </c>
      <c r="P234" s="29"/>
      <c r="Q234" s="23"/>
      <c r="R234" s="25"/>
      <c r="S234" s="25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5"/>
      <c r="BH234" s="25"/>
      <c r="BI234" s="25"/>
      <c r="BJ234" s="25"/>
      <c r="BK234" s="25"/>
      <c r="BL234" s="25"/>
      <c r="BM234" s="25"/>
      <c r="BN234" s="25"/>
      <c r="BO234" s="25"/>
      <c r="BP234" s="25"/>
      <c r="BQ234" s="25"/>
      <c r="BR234" s="25"/>
    </row>
    <row r="235" spans="1:70" s="19" customFormat="1" x14ac:dyDescent="0.25">
      <c r="A235" s="71"/>
      <c r="B235" s="94"/>
      <c r="C235" s="56" t="s">
        <v>15</v>
      </c>
      <c r="D235" s="14">
        <f t="shared" si="69"/>
        <v>2100762.6</v>
      </c>
      <c r="E235" s="14">
        <f t="shared" ref="E235:I235" si="77">E240+E245+E250+E255</f>
        <v>451772.52</v>
      </c>
      <c r="F235" s="14">
        <f t="shared" si="77"/>
        <v>412247.52</v>
      </c>
      <c r="G235" s="14">
        <f t="shared" si="77"/>
        <v>412247.52</v>
      </c>
      <c r="H235" s="14">
        <f t="shared" si="77"/>
        <v>412247.52</v>
      </c>
      <c r="I235" s="14">
        <f t="shared" si="77"/>
        <v>412247.52</v>
      </c>
      <c r="J235" s="25"/>
      <c r="K235" s="25"/>
      <c r="L235" s="29"/>
      <c r="M235" s="29"/>
      <c r="N235" s="29"/>
      <c r="O235" s="29"/>
      <c r="P235" s="29"/>
      <c r="Q235" s="29"/>
      <c r="R235" s="25"/>
      <c r="S235" s="25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5"/>
      <c r="BH235" s="25"/>
      <c r="BI235" s="25"/>
      <c r="BJ235" s="29"/>
      <c r="BK235" s="29"/>
      <c r="BL235" s="29"/>
      <c r="BM235" s="29"/>
      <c r="BN235" s="29"/>
      <c r="BO235" s="29"/>
      <c r="BP235" s="29"/>
      <c r="BQ235" s="29"/>
      <c r="BR235" s="25"/>
    </row>
    <row r="236" spans="1:70" s="19" customFormat="1" x14ac:dyDescent="0.25">
      <c r="A236" s="71"/>
      <c r="B236" s="94"/>
      <c r="C236" s="56" t="s">
        <v>9</v>
      </c>
      <c r="D236" s="14">
        <f t="shared" si="69"/>
        <v>2971320.1</v>
      </c>
      <c r="E236" s="14">
        <f t="shared" ref="E236:I238" si="78">E241+E246+E251+E256</f>
        <v>567603.88</v>
      </c>
      <c r="F236" s="14">
        <f t="shared" si="78"/>
        <v>586939.78</v>
      </c>
      <c r="G236" s="14">
        <f t="shared" si="78"/>
        <v>596099.57999999996</v>
      </c>
      <c r="H236" s="14">
        <f t="shared" si="78"/>
        <v>605506.88</v>
      </c>
      <c r="I236" s="14">
        <f t="shared" si="78"/>
        <v>615169.98</v>
      </c>
      <c r="J236" s="25"/>
      <c r="K236" s="29"/>
      <c r="L236" s="29"/>
      <c r="M236" s="29"/>
      <c r="N236" s="29"/>
      <c r="O236" s="29"/>
      <c r="P236" s="29"/>
      <c r="Q236" s="29"/>
      <c r="R236" s="25"/>
      <c r="S236" s="25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5"/>
      <c r="BH236" s="25"/>
      <c r="BI236" s="25"/>
      <c r="BJ236" s="29"/>
      <c r="BK236" s="29"/>
      <c r="BL236" s="29"/>
      <c r="BM236" s="29"/>
      <c r="BN236" s="29"/>
      <c r="BO236" s="29"/>
      <c r="BP236" s="29"/>
      <c r="BQ236" s="29"/>
      <c r="BR236" s="29"/>
    </row>
    <row r="237" spans="1:70" s="19" customFormat="1" ht="30" x14ac:dyDescent="0.25">
      <c r="A237" s="71"/>
      <c r="B237" s="94"/>
      <c r="C237" s="56" t="s">
        <v>10</v>
      </c>
      <c r="D237" s="14">
        <f t="shared" si="69"/>
        <v>1787165.2</v>
      </c>
      <c r="E237" s="14">
        <f t="shared" si="78"/>
        <v>335111.3</v>
      </c>
      <c r="F237" s="14">
        <f t="shared" si="78"/>
        <v>345963.7</v>
      </c>
      <c r="G237" s="14">
        <f t="shared" si="78"/>
        <v>357087</v>
      </c>
      <c r="H237" s="14">
        <f t="shared" si="78"/>
        <v>368569.8</v>
      </c>
      <c r="I237" s="14">
        <f t="shared" si="78"/>
        <v>380433.4</v>
      </c>
      <c r="J237" s="25"/>
      <c r="K237" s="29"/>
      <c r="L237" s="29"/>
      <c r="M237" s="29"/>
      <c r="N237" s="29"/>
      <c r="O237" s="29"/>
      <c r="P237" s="29"/>
      <c r="Q237" s="29"/>
      <c r="R237" s="25"/>
      <c r="S237" s="25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5"/>
      <c r="BH237" s="25"/>
      <c r="BI237" s="25"/>
      <c r="BJ237" s="29"/>
      <c r="BK237" s="29"/>
      <c r="BL237" s="29"/>
      <c r="BM237" s="29"/>
      <c r="BN237" s="29"/>
      <c r="BO237" s="29"/>
      <c r="BP237" s="29"/>
      <c r="BQ237" s="29"/>
      <c r="BR237" s="29"/>
    </row>
    <row r="238" spans="1:70" s="19" customFormat="1" ht="30" x14ac:dyDescent="0.25">
      <c r="A238" s="72"/>
      <c r="B238" s="90"/>
      <c r="C238" s="56" t="s">
        <v>11</v>
      </c>
      <c r="D238" s="14">
        <f t="shared" si="69"/>
        <v>342500</v>
      </c>
      <c r="E238" s="14">
        <f t="shared" si="78"/>
        <v>68500</v>
      </c>
      <c r="F238" s="14">
        <f t="shared" si="78"/>
        <v>68500</v>
      </c>
      <c r="G238" s="14">
        <f t="shared" si="78"/>
        <v>68500</v>
      </c>
      <c r="H238" s="14">
        <f t="shared" si="78"/>
        <v>68500</v>
      </c>
      <c r="I238" s="14">
        <f t="shared" si="78"/>
        <v>68500</v>
      </c>
      <c r="J238" s="25"/>
      <c r="K238" s="29"/>
      <c r="L238" s="29"/>
      <c r="M238" s="29"/>
      <c r="N238" s="29"/>
      <c r="O238" s="29"/>
      <c r="P238" s="29"/>
      <c r="Q238" s="29"/>
      <c r="R238" s="25"/>
      <c r="S238" s="25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5"/>
      <c r="BH238" s="25"/>
      <c r="BI238" s="25"/>
      <c r="BJ238" s="29"/>
      <c r="BK238" s="29"/>
      <c r="BL238" s="29"/>
      <c r="BM238" s="29"/>
      <c r="BN238" s="29"/>
      <c r="BO238" s="29"/>
      <c r="BP238" s="29"/>
      <c r="BQ238" s="29"/>
      <c r="BR238" s="25"/>
    </row>
    <row r="239" spans="1:70" s="19" customFormat="1" ht="18.75" customHeight="1" x14ac:dyDescent="0.25">
      <c r="A239" s="70" t="s">
        <v>51</v>
      </c>
      <c r="B239" s="98" t="s">
        <v>148</v>
      </c>
      <c r="C239" s="56" t="s">
        <v>7</v>
      </c>
      <c r="D239" s="14">
        <f t="shared" si="69"/>
        <v>3274165.8</v>
      </c>
      <c r="E239" s="14">
        <f t="shared" ref="E239:I239" si="79">E240+E241+E242+E243</f>
        <v>632300.1</v>
      </c>
      <c r="F239" s="14">
        <f t="shared" si="79"/>
        <v>643313.80000000005</v>
      </c>
      <c r="G239" s="14">
        <f t="shared" si="79"/>
        <v>654576.69999999995</v>
      </c>
      <c r="H239" s="14">
        <f t="shared" si="79"/>
        <v>666096.5</v>
      </c>
      <c r="I239" s="14">
        <f t="shared" si="79"/>
        <v>677878.7</v>
      </c>
      <c r="L239" s="23"/>
      <c r="M239" s="23"/>
      <c r="N239" s="23"/>
      <c r="O239" s="23"/>
      <c r="P239" s="23"/>
      <c r="Q239" s="23"/>
      <c r="R239" s="25"/>
      <c r="S239" s="25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5"/>
      <c r="BF239" s="25"/>
      <c r="BG239" s="25"/>
      <c r="BH239" s="25"/>
      <c r="BI239" s="25"/>
      <c r="BJ239" s="29"/>
      <c r="BK239" s="29"/>
      <c r="BL239" s="29"/>
      <c r="BM239" s="29"/>
      <c r="BN239" s="29"/>
      <c r="BO239" s="29"/>
      <c r="BP239" s="29"/>
      <c r="BQ239" s="29"/>
      <c r="BR239" s="25"/>
    </row>
    <row r="240" spans="1:70" s="19" customFormat="1" ht="16.5" customHeight="1" x14ac:dyDescent="0.25">
      <c r="A240" s="71"/>
      <c r="B240" s="99"/>
      <c r="C240" s="56" t="s">
        <v>15</v>
      </c>
      <c r="D240" s="14">
        <f t="shared" si="69"/>
        <v>0</v>
      </c>
      <c r="E240" s="14"/>
      <c r="F240" s="14"/>
      <c r="G240" s="14"/>
      <c r="H240" s="14"/>
      <c r="I240" s="14"/>
      <c r="L240" s="23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  <c r="BB240" s="25"/>
      <c r="BC240" s="25"/>
      <c r="BD240" s="25"/>
      <c r="BE240" s="25"/>
      <c r="BF240" s="25"/>
      <c r="BG240" s="25"/>
      <c r="BH240" s="25"/>
      <c r="BI240" s="25"/>
      <c r="BJ240" s="25"/>
      <c r="BK240" s="25"/>
      <c r="BL240" s="25"/>
      <c r="BM240" s="25"/>
      <c r="BN240" s="25"/>
      <c r="BO240" s="25"/>
      <c r="BP240" s="25"/>
      <c r="BQ240" s="25"/>
      <c r="BR240" s="25"/>
    </row>
    <row r="241" spans="1:70" s="19" customFormat="1" ht="21.75" customHeight="1" x14ac:dyDescent="0.25">
      <c r="A241" s="71"/>
      <c r="B241" s="99"/>
      <c r="C241" s="56" t="s">
        <v>9</v>
      </c>
      <c r="D241" s="14">
        <f t="shared" si="69"/>
        <v>1793637.8</v>
      </c>
      <c r="E241" s="14">
        <v>350237.1</v>
      </c>
      <c r="F241" s="14">
        <v>354431.8</v>
      </c>
      <c r="G241" s="14">
        <v>358676.7</v>
      </c>
      <c r="H241" s="14">
        <v>362972.5</v>
      </c>
      <c r="I241" s="14">
        <v>367319.7</v>
      </c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  <c r="AN241" s="25"/>
      <c r="AO241" s="25"/>
      <c r="AP241" s="25"/>
      <c r="AQ241" s="25"/>
      <c r="AR241" s="25"/>
      <c r="AS241" s="25"/>
      <c r="AT241" s="25"/>
      <c r="AU241" s="25"/>
      <c r="AV241" s="25"/>
      <c r="AW241" s="25"/>
      <c r="AX241" s="25"/>
      <c r="AY241" s="25"/>
      <c r="AZ241" s="25"/>
      <c r="BA241" s="25"/>
      <c r="BB241" s="25"/>
      <c r="BC241" s="25"/>
      <c r="BD241" s="25"/>
      <c r="BE241" s="25"/>
      <c r="BF241" s="25"/>
      <c r="BG241" s="25"/>
      <c r="BH241" s="25"/>
      <c r="BI241" s="25"/>
      <c r="BJ241" s="25"/>
      <c r="BK241" s="25"/>
      <c r="BL241" s="25"/>
      <c r="BM241" s="25"/>
      <c r="BN241" s="25"/>
      <c r="BO241" s="25"/>
      <c r="BP241" s="25"/>
      <c r="BQ241" s="25"/>
      <c r="BR241" s="25"/>
    </row>
    <row r="242" spans="1:70" s="19" customFormat="1" ht="27.75" customHeight="1" x14ac:dyDescent="0.25">
      <c r="A242" s="71"/>
      <c r="B242" s="99"/>
      <c r="C242" s="56" t="s">
        <v>10</v>
      </c>
      <c r="D242" s="14">
        <f t="shared" si="69"/>
        <v>1236298</v>
      </c>
      <c r="E242" s="14">
        <v>233217</v>
      </c>
      <c r="F242" s="32">
        <v>240036</v>
      </c>
      <c r="G242" s="32">
        <v>247054</v>
      </c>
      <c r="H242" s="32">
        <v>254278</v>
      </c>
      <c r="I242" s="32">
        <v>261713</v>
      </c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39"/>
      <c r="AO242" s="39"/>
      <c r="AP242" s="39"/>
      <c r="AQ242" s="39"/>
      <c r="AR242" s="39"/>
      <c r="AS242" s="39"/>
      <c r="AT242" s="39"/>
      <c r="AU242" s="39"/>
      <c r="AV242" s="39"/>
      <c r="AW242" s="39"/>
      <c r="AX242" s="39"/>
      <c r="AY242" s="39"/>
      <c r="AZ242" s="39"/>
      <c r="BA242" s="39"/>
      <c r="BB242" s="39"/>
      <c r="BC242" s="39"/>
      <c r="BD242" s="39"/>
      <c r="BE242" s="39"/>
      <c r="BF242" s="39"/>
      <c r="BG242" s="25"/>
      <c r="BH242" s="25"/>
      <c r="BI242" s="25"/>
      <c r="BJ242" s="25"/>
      <c r="BK242" s="25"/>
      <c r="BL242" s="29"/>
      <c r="BM242" s="29"/>
      <c r="BN242" s="29"/>
      <c r="BO242" s="29"/>
      <c r="BP242" s="29"/>
      <c r="BQ242" s="37"/>
      <c r="BR242" s="29"/>
    </row>
    <row r="243" spans="1:70" s="19" customFormat="1" ht="35.25" customHeight="1" x14ac:dyDescent="0.25">
      <c r="A243" s="72"/>
      <c r="B243" s="100"/>
      <c r="C243" s="56" t="s">
        <v>11</v>
      </c>
      <c r="D243" s="14">
        <f t="shared" si="69"/>
        <v>244230</v>
      </c>
      <c r="E243" s="9">
        <v>48846</v>
      </c>
      <c r="F243" s="9">
        <v>48846</v>
      </c>
      <c r="G243" s="9">
        <v>48846</v>
      </c>
      <c r="H243" s="9">
        <v>48846</v>
      </c>
      <c r="I243" s="9">
        <v>48846</v>
      </c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  <c r="AZ243" s="25"/>
      <c r="BA243" s="25"/>
      <c r="BB243" s="25"/>
      <c r="BC243" s="25"/>
      <c r="BD243" s="25"/>
      <c r="BE243" s="25"/>
      <c r="BF243" s="25"/>
      <c r="BG243" s="25"/>
      <c r="BH243" s="25"/>
      <c r="BI243" s="25"/>
      <c r="BJ243" s="25"/>
      <c r="BK243" s="25"/>
      <c r="BL243" s="37"/>
      <c r="BM243" s="37"/>
      <c r="BN243" s="37"/>
      <c r="BO243" s="37"/>
      <c r="BP243" s="37"/>
      <c r="BQ243" s="37"/>
      <c r="BR243" s="37"/>
    </row>
    <row r="244" spans="1:70" s="19" customFormat="1" ht="24.75" customHeight="1" x14ac:dyDescent="0.25">
      <c r="A244" s="73" t="s">
        <v>52</v>
      </c>
      <c r="B244" s="102" t="s">
        <v>53</v>
      </c>
      <c r="C244" s="56" t="s">
        <v>7</v>
      </c>
      <c r="D244" s="14">
        <f t="shared" si="69"/>
        <v>220876.4</v>
      </c>
      <c r="E244" s="14">
        <f t="shared" ref="E244:I244" si="80">E245+E246+E247+E248</f>
        <v>42484.9</v>
      </c>
      <c r="F244" s="14">
        <f t="shared" si="80"/>
        <v>43288.5</v>
      </c>
      <c r="G244" s="14">
        <f t="shared" si="80"/>
        <v>44144.1</v>
      </c>
      <c r="H244" s="14">
        <f t="shared" si="80"/>
        <v>45022.8</v>
      </c>
      <c r="I244" s="14">
        <f t="shared" si="80"/>
        <v>45936.1</v>
      </c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  <c r="BB244" s="25"/>
      <c r="BC244" s="25"/>
      <c r="BD244" s="25"/>
      <c r="BE244" s="25"/>
      <c r="BF244" s="25"/>
      <c r="BG244" s="25"/>
      <c r="BH244" s="25"/>
      <c r="BI244" s="25"/>
      <c r="BJ244" s="25"/>
      <c r="BK244" s="25"/>
      <c r="BL244" s="25"/>
      <c r="BM244" s="25"/>
      <c r="BN244" s="25"/>
      <c r="BO244" s="25"/>
      <c r="BP244" s="25"/>
      <c r="BQ244" s="25"/>
      <c r="BR244" s="25"/>
    </row>
    <row r="245" spans="1:70" s="19" customFormat="1" ht="27" customHeight="1" x14ac:dyDescent="0.25">
      <c r="A245" s="74"/>
      <c r="B245" s="103"/>
      <c r="C245" s="56" t="s">
        <v>15</v>
      </c>
      <c r="D245" s="14">
        <f t="shared" si="69"/>
        <v>0</v>
      </c>
      <c r="E245" s="14"/>
      <c r="F245" s="14"/>
      <c r="G245" s="14"/>
      <c r="H245" s="14"/>
      <c r="I245" s="14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  <c r="AO245" s="25"/>
      <c r="AP245" s="25"/>
      <c r="AQ245" s="25"/>
      <c r="AR245" s="25"/>
      <c r="AS245" s="25"/>
      <c r="AT245" s="25"/>
      <c r="AU245" s="25"/>
      <c r="AV245" s="25"/>
      <c r="AW245" s="25"/>
      <c r="AX245" s="25"/>
      <c r="AY245" s="25"/>
      <c r="AZ245" s="25"/>
      <c r="BA245" s="25"/>
      <c r="BB245" s="25"/>
      <c r="BC245" s="25"/>
      <c r="BD245" s="25"/>
      <c r="BE245" s="25"/>
      <c r="BF245" s="25"/>
      <c r="BG245" s="25"/>
      <c r="BH245" s="25"/>
      <c r="BI245" s="25"/>
      <c r="BJ245" s="25"/>
      <c r="BK245" s="25"/>
      <c r="BL245" s="25"/>
      <c r="BM245" s="25"/>
      <c r="BN245" s="25"/>
      <c r="BO245" s="25"/>
      <c r="BP245" s="25"/>
      <c r="BQ245" s="25"/>
      <c r="BR245" s="25"/>
    </row>
    <row r="246" spans="1:70" s="19" customFormat="1" ht="26.25" customHeight="1" x14ac:dyDescent="0.25">
      <c r="A246" s="74"/>
      <c r="B246" s="103"/>
      <c r="C246" s="56" t="s">
        <v>9</v>
      </c>
      <c r="D246" s="14">
        <f t="shared" si="69"/>
        <v>108671.4</v>
      </c>
      <c r="E246" s="14">
        <v>20067.900000000001</v>
      </c>
      <c r="F246" s="14">
        <v>20868.5</v>
      </c>
      <c r="G246" s="14">
        <v>21701.1</v>
      </c>
      <c r="H246" s="14">
        <v>22566.799999999999</v>
      </c>
      <c r="I246" s="14">
        <v>23467.1</v>
      </c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  <c r="AX246" s="39"/>
      <c r="AY246" s="39"/>
      <c r="AZ246" s="39"/>
      <c r="BA246" s="39"/>
      <c r="BB246" s="39"/>
      <c r="BC246" s="39"/>
      <c r="BD246" s="39"/>
      <c r="BE246" s="39"/>
      <c r="BF246" s="39"/>
      <c r="BG246" s="25"/>
      <c r="BH246" s="25"/>
      <c r="BI246" s="25"/>
      <c r="BJ246" s="25"/>
      <c r="BK246" s="25"/>
      <c r="BL246" s="25"/>
      <c r="BM246" s="25"/>
      <c r="BN246" s="25"/>
      <c r="BO246" s="25"/>
      <c r="BP246" s="25"/>
      <c r="BQ246" s="25"/>
      <c r="BR246" s="25"/>
    </row>
    <row r="247" spans="1:70" s="19" customFormat="1" ht="30" x14ac:dyDescent="0.25">
      <c r="A247" s="74"/>
      <c r="B247" s="103"/>
      <c r="C247" s="56" t="s">
        <v>10</v>
      </c>
      <c r="D247" s="14">
        <f t="shared" si="69"/>
        <v>13935</v>
      </c>
      <c r="E247" s="14">
        <v>2763</v>
      </c>
      <c r="F247" s="14">
        <v>2766</v>
      </c>
      <c r="G247" s="14">
        <v>2789</v>
      </c>
      <c r="H247" s="14">
        <v>2802</v>
      </c>
      <c r="I247" s="14">
        <v>2815</v>
      </c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25"/>
      <c r="BH247" s="25"/>
      <c r="BI247" s="25"/>
      <c r="BJ247" s="25"/>
      <c r="BK247" s="25"/>
      <c r="BL247" s="25"/>
      <c r="BM247" s="25"/>
      <c r="BN247" s="25"/>
      <c r="BO247" s="25"/>
      <c r="BP247" s="25"/>
      <c r="BQ247" s="25"/>
      <c r="BR247" s="25"/>
    </row>
    <row r="248" spans="1:70" s="19" customFormat="1" ht="30" x14ac:dyDescent="0.25">
      <c r="A248" s="75"/>
      <c r="B248" s="104"/>
      <c r="C248" s="56" t="s">
        <v>11</v>
      </c>
      <c r="D248" s="14">
        <f t="shared" si="69"/>
        <v>98270</v>
      </c>
      <c r="E248" s="9">
        <v>19654</v>
      </c>
      <c r="F248" s="9">
        <v>19654</v>
      </c>
      <c r="G248" s="9">
        <v>19654</v>
      </c>
      <c r="H248" s="9">
        <v>19654</v>
      </c>
      <c r="I248" s="9">
        <v>19654</v>
      </c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  <c r="BE248" s="25"/>
      <c r="BF248" s="25"/>
      <c r="BG248" s="25"/>
      <c r="BH248" s="25"/>
      <c r="BI248" s="25"/>
      <c r="BJ248" s="25"/>
      <c r="BK248" s="25"/>
      <c r="BL248" s="25"/>
      <c r="BM248" s="25"/>
      <c r="BN248" s="25"/>
      <c r="BO248" s="25"/>
      <c r="BP248" s="25"/>
      <c r="BQ248" s="25"/>
      <c r="BR248" s="25"/>
    </row>
    <row r="249" spans="1:70" s="19" customFormat="1" ht="26.25" customHeight="1" x14ac:dyDescent="0.25">
      <c r="A249" s="70" t="s">
        <v>54</v>
      </c>
      <c r="B249" s="89" t="s">
        <v>55</v>
      </c>
      <c r="C249" s="56" t="s">
        <v>7</v>
      </c>
      <c r="D249" s="14">
        <f t="shared" si="69"/>
        <v>1063004.3999999999</v>
      </c>
      <c r="E249" s="14">
        <f t="shared" ref="E249:I249" si="81">E250+E251+E252+E253</f>
        <v>196258.6</v>
      </c>
      <c r="F249" s="14">
        <f t="shared" si="81"/>
        <v>204109.4</v>
      </c>
      <c r="G249" s="14">
        <f t="shared" si="81"/>
        <v>212274</v>
      </c>
      <c r="H249" s="14">
        <f t="shared" si="81"/>
        <v>220765.6</v>
      </c>
      <c r="I249" s="14">
        <f t="shared" si="81"/>
        <v>229596.79999999999</v>
      </c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  <c r="BB249" s="25"/>
      <c r="BC249" s="25"/>
      <c r="BD249" s="25"/>
      <c r="BE249" s="25"/>
      <c r="BF249" s="25"/>
      <c r="BG249" s="25"/>
      <c r="BH249" s="25"/>
      <c r="BI249" s="25"/>
      <c r="BJ249" s="25"/>
      <c r="BK249" s="25"/>
      <c r="BL249" s="25"/>
      <c r="BM249" s="25"/>
      <c r="BN249" s="25"/>
      <c r="BO249" s="25"/>
      <c r="BP249" s="25"/>
      <c r="BQ249" s="25"/>
      <c r="BR249" s="25"/>
    </row>
    <row r="250" spans="1:70" s="19" customFormat="1" ht="29.25" customHeight="1" x14ac:dyDescent="0.25">
      <c r="A250" s="71"/>
      <c r="B250" s="94"/>
      <c r="C250" s="56" t="s">
        <v>15</v>
      </c>
      <c r="D250" s="14">
        <f t="shared" si="69"/>
        <v>0</v>
      </c>
      <c r="E250" s="14"/>
      <c r="F250" s="14"/>
      <c r="G250" s="14"/>
      <c r="H250" s="14"/>
      <c r="I250" s="14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  <c r="AZ250" s="25"/>
      <c r="BA250" s="25"/>
      <c r="BB250" s="25"/>
      <c r="BC250" s="25"/>
      <c r="BD250" s="25"/>
      <c r="BE250" s="25"/>
      <c r="BF250" s="25"/>
      <c r="BG250" s="25"/>
      <c r="BH250" s="25"/>
      <c r="BI250" s="25"/>
      <c r="BJ250" s="25"/>
      <c r="BK250" s="25"/>
      <c r="BL250" s="25"/>
      <c r="BM250" s="25"/>
      <c r="BN250" s="25"/>
      <c r="BO250" s="25"/>
      <c r="BP250" s="25"/>
      <c r="BQ250" s="25"/>
      <c r="BR250" s="25"/>
    </row>
    <row r="251" spans="1:70" s="19" customFormat="1" ht="27" customHeight="1" x14ac:dyDescent="0.25">
      <c r="A251" s="71"/>
      <c r="B251" s="94"/>
      <c r="C251" s="56" t="s">
        <v>9</v>
      </c>
      <c r="D251" s="14">
        <f t="shared" si="69"/>
        <v>531502.19999999995</v>
      </c>
      <c r="E251" s="14">
        <v>98129.3</v>
      </c>
      <c r="F251" s="14">
        <v>102054.7</v>
      </c>
      <c r="G251" s="14">
        <v>106137</v>
      </c>
      <c r="H251" s="14">
        <v>110382.8</v>
      </c>
      <c r="I251" s="14">
        <v>114798.39999999999</v>
      </c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F251" s="39"/>
      <c r="AG251" s="39"/>
      <c r="AH251" s="39"/>
      <c r="AI251" s="39"/>
      <c r="AJ251" s="39"/>
      <c r="AK251" s="39"/>
      <c r="AL251" s="39"/>
      <c r="AM251" s="39"/>
      <c r="AN251" s="39"/>
      <c r="AO251" s="39"/>
      <c r="AP251" s="39"/>
      <c r="AQ251" s="39"/>
      <c r="AR251" s="39"/>
      <c r="AS251" s="39"/>
      <c r="AT251" s="39"/>
      <c r="AU251" s="39"/>
      <c r="AV251" s="39"/>
      <c r="AW251" s="39"/>
      <c r="AX251" s="39"/>
      <c r="AY251" s="39"/>
      <c r="AZ251" s="39"/>
      <c r="BA251" s="39"/>
      <c r="BB251" s="39"/>
      <c r="BC251" s="39"/>
      <c r="BD251" s="39"/>
      <c r="BE251" s="39"/>
      <c r="BF251" s="39"/>
      <c r="BG251" s="25"/>
      <c r="BH251" s="25"/>
      <c r="BI251" s="25"/>
      <c r="BJ251" s="25"/>
      <c r="BK251" s="25"/>
      <c r="BL251" s="25"/>
      <c r="BM251" s="25"/>
      <c r="BN251" s="25"/>
      <c r="BO251" s="25"/>
      <c r="BP251" s="25"/>
      <c r="BQ251" s="25"/>
      <c r="BR251" s="25"/>
    </row>
    <row r="252" spans="1:70" s="19" customFormat="1" ht="42" customHeight="1" x14ac:dyDescent="0.25">
      <c r="A252" s="71"/>
      <c r="B252" s="94"/>
      <c r="C252" s="56" t="s">
        <v>10</v>
      </c>
      <c r="D252" s="14">
        <f t="shared" si="69"/>
        <v>531502.19999999995</v>
      </c>
      <c r="E252" s="14">
        <v>98129.3</v>
      </c>
      <c r="F252" s="14">
        <v>102054.7</v>
      </c>
      <c r="G252" s="14">
        <v>106137</v>
      </c>
      <c r="H252" s="14">
        <v>110382.8</v>
      </c>
      <c r="I252" s="14">
        <v>114798.39999999999</v>
      </c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  <c r="AO252" s="25"/>
      <c r="AP252" s="25"/>
      <c r="AQ252" s="25"/>
      <c r="AR252" s="25"/>
      <c r="AS252" s="25"/>
      <c r="AT252" s="25"/>
      <c r="AU252" s="25"/>
      <c r="AV252" s="25"/>
      <c r="AW252" s="25"/>
      <c r="AX252" s="25"/>
      <c r="AY252" s="25"/>
      <c r="AZ252" s="25"/>
      <c r="BA252" s="25"/>
      <c r="BB252" s="25"/>
      <c r="BC252" s="25"/>
      <c r="BD252" s="25"/>
      <c r="BE252" s="25"/>
      <c r="BF252" s="25"/>
      <c r="BG252" s="25"/>
      <c r="BH252" s="25"/>
      <c r="BI252" s="25"/>
      <c r="BJ252" s="25"/>
      <c r="BK252" s="25"/>
      <c r="BL252" s="25"/>
      <c r="BM252" s="25"/>
      <c r="BN252" s="25"/>
      <c r="BO252" s="25"/>
      <c r="BP252" s="25"/>
      <c r="BQ252" s="25"/>
      <c r="BR252" s="25"/>
    </row>
    <row r="253" spans="1:70" s="19" customFormat="1" ht="41.25" customHeight="1" x14ac:dyDescent="0.25">
      <c r="A253" s="72"/>
      <c r="B253" s="90"/>
      <c r="C253" s="56" t="s">
        <v>11</v>
      </c>
      <c r="D253" s="14">
        <f t="shared" si="69"/>
        <v>0</v>
      </c>
      <c r="E253" s="14"/>
      <c r="F253" s="14"/>
      <c r="G253" s="14"/>
      <c r="H253" s="14"/>
      <c r="I253" s="14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  <c r="AN253" s="25"/>
      <c r="AO253" s="25"/>
      <c r="AP253" s="25"/>
      <c r="AQ253" s="25"/>
      <c r="AR253" s="25"/>
      <c r="AS253" s="25"/>
      <c r="AT253" s="25"/>
      <c r="AU253" s="25"/>
      <c r="AV253" s="25"/>
      <c r="AW253" s="25"/>
      <c r="AX253" s="25"/>
      <c r="AY253" s="25"/>
      <c r="AZ253" s="25"/>
      <c r="BA253" s="25"/>
      <c r="BB253" s="25"/>
      <c r="BC253" s="25"/>
      <c r="BD253" s="25"/>
      <c r="BE253" s="25"/>
      <c r="BF253" s="25"/>
      <c r="BG253" s="25"/>
      <c r="BH253" s="25"/>
      <c r="BI253" s="25"/>
      <c r="BJ253" s="25"/>
      <c r="BK253" s="25"/>
      <c r="BL253" s="25"/>
      <c r="BM253" s="25"/>
      <c r="BN253" s="25"/>
      <c r="BO253" s="25"/>
      <c r="BP253" s="25"/>
      <c r="BQ253" s="25"/>
      <c r="BR253" s="25"/>
    </row>
    <row r="254" spans="1:70" s="19" customFormat="1" ht="27" customHeight="1" x14ac:dyDescent="0.25">
      <c r="A254" s="70" t="s">
        <v>56</v>
      </c>
      <c r="B254" s="89" t="s">
        <v>57</v>
      </c>
      <c r="C254" s="56" t="s">
        <v>7</v>
      </c>
      <c r="D254" s="14">
        <f t="shared" si="69"/>
        <v>2643701.2999999998</v>
      </c>
      <c r="E254" s="14">
        <f t="shared" ref="E254:I254" si="82">E255+E256+E257+E258</f>
        <v>551944.1</v>
      </c>
      <c r="F254" s="14">
        <f t="shared" si="82"/>
        <v>522939.3</v>
      </c>
      <c r="G254" s="14">
        <f t="shared" si="82"/>
        <v>522939.3</v>
      </c>
      <c r="H254" s="14">
        <f t="shared" si="82"/>
        <v>522939.3</v>
      </c>
      <c r="I254" s="14">
        <f t="shared" si="82"/>
        <v>522939.3</v>
      </c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  <c r="AN254" s="25"/>
      <c r="AO254" s="25"/>
      <c r="AP254" s="25"/>
      <c r="AQ254" s="25"/>
      <c r="AR254" s="25"/>
      <c r="AS254" s="25"/>
      <c r="AT254" s="25"/>
      <c r="AU254" s="25"/>
      <c r="AV254" s="25"/>
      <c r="AW254" s="25"/>
      <c r="AX254" s="25"/>
      <c r="AY254" s="25"/>
      <c r="AZ254" s="25"/>
      <c r="BA254" s="25"/>
      <c r="BB254" s="25"/>
      <c r="BC254" s="25"/>
      <c r="BD254" s="25"/>
      <c r="BE254" s="25"/>
      <c r="BF254" s="25"/>
      <c r="BG254" s="25"/>
      <c r="BH254" s="25"/>
      <c r="BI254" s="25"/>
      <c r="BJ254" s="25"/>
      <c r="BK254" s="25"/>
      <c r="BL254" s="25"/>
      <c r="BM254" s="25"/>
      <c r="BN254" s="25"/>
      <c r="BO254" s="25"/>
      <c r="BP254" s="25"/>
      <c r="BQ254" s="25"/>
      <c r="BR254" s="25"/>
    </row>
    <row r="255" spans="1:70" s="19" customFormat="1" ht="28.5" customHeight="1" x14ac:dyDescent="0.25">
      <c r="A255" s="71"/>
      <c r="B255" s="94"/>
      <c r="C255" s="56" t="s">
        <v>15</v>
      </c>
      <c r="D255" s="14">
        <f t="shared" si="69"/>
        <v>2100762.6</v>
      </c>
      <c r="E255" s="14">
        <v>451772.52</v>
      </c>
      <c r="F255" s="14">
        <v>412247.52</v>
      </c>
      <c r="G255" s="14">
        <v>412247.52</v>
      </c>
      <c r="H255" s="14">
        <v>412247.52</v>
      </c>
      <c r="I255" s="14">
        <v>412247.52</v>
      </c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39"/>
      <c r="AO255" s="39"/>
      <c r="AP255" s="39"/>
      <c r="AQ255" s="39"/>
      <c r="AR255" s="39"/>
      <c r="AS255" s="39"/>
      <c r="AT255" s="39"/>
      <c r="AU255" s="39"/>
      <c r="AV255" s="39"/>
      <c r="AW255" s="39"/>
      <c r="AX255" s="39"/>
      <c r="AY255" s="39"/>
      <c r="AZ255" s="39"/>
      <c r="BA255" s="39"/>
      <c r="BB255" s="39"/>
      <c r="BC255" s="39"/>
      <c r="BD255" s="39"/>
      <c r="BE255" s="39"/>
      <c r="BF255" s="39"/>
      <c r="BG255" s="25"/>
      <c r="BH255" s="25"/>
      <c r="BI255" s="25"/>
      <c r="BJ255" s="25"/>
      <c r="BK255" s="25"/>
      <c r="BL255" s="25"/>
      <c r="BM255" s="25"/>
      <c r="BN255" s="25"/>
      <c r="BO255" s="25"/>
      <c r="BP255" s="25"/>
      <c r="BQ255" s="25"/>
      <c r="BR255" s="25"/>
    </row>
    <row r="256" spans="1:70" s="19" customFormat="1" ht="26.25" customHeight="1" x14ac:dyDescent="0.25">
      <c r="A256" s="71"/>
      <c r="B256" s="94"/>
      <c r="C256" s="56" t="s">
        <v>9</v>
      </c>
      <c r="D256" s="14">
        <f t="shared" si="69"/>
        <v>537508.69999999995</v>
      </c>
      <c r="E256" s="14">
        <v>99169.58</v>
      </c>
      <c r="F256" s="14">
        <v>109584.78</v>
      </c>
      <c r="G256" s="14">
        <v>109584.78</v>
      </c>
      <c r="H256" s="14">
        <v>109584.78</v>
      </c>
      <c r="I256" s="14">
        <v>109584.78</v>
      </c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  <c r="AX256" s="39"/>
      <c r="AY256" s="39"/>
      <c r="AZ256" s="39"/>
      <c r="BA256" s="39"/>
      <c r="BB256" s="39"/>
      <c r="BC256" s="39"/>
      <c r="BD256" s="39"/>
      <c r="BE256" s="39"/>
      <c r="BF256" s="39"/>
      <c r="BG256" s="25"/>
      <c r="BH256" s="25"/>
      <c r="BI256" s="25"/>
      <c r="BJ256" s="25"/>
      <c r="BK256" s="25"/>
      <c r="BL256" s="25"/>
      <c r="BM256" s="25"/>
      <c r="BN256" s="25"/>
      <c r="BO256" s="25"/>
      <c r="BP256" s="25"/>
      <c r="BQ256" s="25"/>
      <c r="BR256" s="25"/>
    </row>
    <row r="257" spans="1:70" s="19" customFormat="1" ht="39.75" customHeight="1" x14ac:dyDescent="0.25">
      <c r="A257" s="71"/>
      <c r="B257" s="94"/>
      <c r="C257" s="56" t="s">
        <v>10</v>
      </c>
      <c r="D257" s="14">
        <f t="shared" si="69"/>
        <v>5430</v>
      </c>
      <c r="E257" s="14">
        <v>1002</v>
      </c>
      <c r="F257" s="14">
        <v>1107</v>
      </c>
      <c r="G257" s="14">
        <v>1107</v>
      </c>
      <c r="H257" s="14">
        <v>1107</v>
      </c>
      <c r="I257" s="14">
        <v>1107</v>
      </c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39"/>
      <c r="AO257" s="39"/>
      <c r="AP257" s="39"/>
      <c r="AQ257" s="39"/>
      <c r="AR257" s="39"/>
      <c r="AS257" s="39"/>
      <c r="AT257" s="39"/>
      <c r="AU257" s="39"/>
      <c r="AV257" s="39"/>
      <c r="AW257" s="39"/>
      <c r="AX257" s="39"/>
      <c r="AY257" s="39"/>
      <c r="AZ257" s="39"/>
      <c r="BA257" s="39"/>
      <c r="BB257" s="39"/>
      <c r="BC257" s="39"/>
      <c r="BD257" s="39"/>
      <c r="BE257" s="39"/>
      <c r="BF257" s="39"/>
      <c r="BG257" s="25"/>
      <c r="BH257" s="25"/>
      <c r="BI257" s="25"/>
      <c r="BJ257" s="25"/>
      <c r="BK257" s="25"/>
      <c r="BL257" s="25"/>
      <c r="BM257" s="25"/>
      <c r="BN257" s="25"/>
      <c r="BO257" s="25"/>
      <c r="BP257" s="25"/>
      <c r="BQ257" s="25"/>
      <c r="BR257" s="25"/>
    </row>
    <row r="258" spans="1:70" s="19" customFormat="1" ht="36.75" customHeight="1" x14ac:dyDescent="0.25">
      <c r="A258" s="72"/>
      <c r="B258" s="90"/>
      <c r="C258" s="56" t="s">
        <v>11</v>
      </c>
      <c r="D258" s="14">
        <f t="shared" si="69"/>
        <v>0</v>
      </c>
      <c r="E258" s="14"/>
      <c r="F258" s="14"/>
      <c r="G258" s="14"/>
      <c r="H258" s="14"/>
      <c r="I258" s="14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  <c r="AK258" s="25"/>
      <c r="AL258" s="25"/>
      <c r="AM258" s="25"/>
      <c r="AN258" s="25"/>
      <c r="AO258" s="25"/>
      <c r="AP258" s="25"/>
      <c r="AQ258" s="25"/>
      <c r="AR258" s="25"/>
      <c r="AS258" s="25"/>
      <c r="AT258" s="25"/>
      <c r="AU258" s="25"/>
      <c r="AV258" s="25"/>
      <c r="AW258" s="25"/>
      <c r="AX258" s="25"/>
      <c r="AY258" s="25"/>
      <c r="AZ258" s="25"/>
      <c r="BA258" s="25"/>
      <c r="BB258" s="25"/>
      <c r="BC258" s="25"/>
      <c r="BD258" s="25"/>
      <c r="BE258" s="25"/>
      <c r="BF258" s="25"/>
      <c r="BG258" s="25"/>
      <c r="BH258" s="25"/>
      <c r="BI258" s="25"/>
      <c r="BJ258" s="25"/>
      <c r="BK258" s="25"/>
      <c r="BL258" s="25"/>
      <c r="BM258" s="25"/>
      <c r="BN258" s="25"/>
      <c r="BO258" s="25"/>
      <c r="BP258" s="25"/>
      <c r="BQ258" s="25"/>
      <c r="BR258" s="25"/>
    </row>
    <row r="259" spans="1:70" s="19" customFormat="1" ht="29.25" customHeight="1" x14ac:dyDescent="0.25">
      <c r="A259" s="82" t="s">
        <v>58</v>
      </c>
      <c r="B259" s="98" t="s">
        <v>61</v>
      </c>
      <c r="C259" s="56" t="s">
        <v>7</v>
      </c>
      <c r="D259" s="14">
        <f t="shared" si="69"/>
        <v>21675869.800000001</v>
      </c>
      <c r="E259" s="14">
        <f t="shared" ref="E259:I259" si="83">E260+E261+E262+E263</f>
        <v>2345039.2999999998</v>
      </c>
      <c r="F259" s="14">
        <f t="shared" si="83"/>
        <v>274725.3</v>
      </c>
      <c r="G259" s="14">
        <f t="shared" si="83"/>
        <v>1633622.81</v>
      </c>
      <c r="H259" s="14">
        <f t="shared" si="83"/>
        <v>8266031.9900000002</v>
      </c>
      <c r="I259" s="14">
        <f t="shared" si="83"/>
        <v>9156450.4000000004</v>
      </c>
      <c r="R259" s="25"/>
      <c r="S259" s="25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  <c r="AG259" s="29"/>
      <c r="AH259" s="29"/>
      <c r="AI259" s="29"/>
      <c r="AJ259" s="29"/>
      <c r="AK259" s="29"/>
      <c r="AL259" s="29"/>
      <c r="AM259" s="29"/>
      <c r="AN259" s="29"/>
      <c r="AO259" s="29"/>
      <c r="AP259" s="29"/>
      <c r="AQ259" s="29"/>
      <c r="AR259" s="29"/>
      <c r="AS259" s="29"/>
      <c r="AT259" s="29"/>
      <c r="AU259" s="29"/>
      <c r="AV259" s="29"/>
      <c r="AW259" s="29"/>
      <c r="AX259" s="29"/>
      <c r="AY259" s="29"/>
      <c r="AZ259" s="25"/>
      <c r="BA259" s="25"/>
      <c r="BB259" s="25"/>
      <c r="BC259" s="25"/>
      <c r="BD259" s="25"/>
      <c r="BE259" s="25"/>
      <c r="BF259" s="25"/>
      <c r="BG259" s="25"/>
      <c r="BH259" s="25"/>
      <c r="BI259" s="25"/>
      <c r="BJ259" s="25"/>
      <c r="BK259" s="25"/>
      <c r="BL259" s="25"/>
      <c r="BM259" s="25"/>
      <c r="BN259" s="25"/>
      <c r="BO259" s="25"/>
      <c r="BP259" s="25"/>
      <c r="BQ259" s="25"/>
      <c r="BR259" s="25"/>
    </row>
    <row r="260" spans="1:70" s="19" customFormat="1" ht="25.5" customHeight="1" x14ac:dyDescent="0.25">
      <c r="A260" s="83"/>
      <c r="B260" s="99"/>
      <c r="C260" s="56" t="s">
        <v>15</v>
      </c>
      <c r="D260" s="14">
        <f t="shared" si="69"/>
        <v>604524.69999999995</v>
      </c>
      <c r="E260" s="14">
        <f>E265+E325</f>
        <v>0</v>
      </c>
      <c r="F260" s="14">
        <f t="shared" ref="E260:I263" si="84">F265+F325</f>
        <v>0</v>
      </c>
      <c r="G260" s="14">
        <f t="shared" si="84"/>
        <v>0</v>
      </c>
      <c r="H260" s="14">
        <f t="shared" si="84"/>
        <v>182000</v>
      </c>
      <c r="I260" s="14">
        <f t="shared" si="84"/>
        <v>422524.7</v>
      </c>
      <c r="R260" s="25"/>
      <c r="S260" s="25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5"/>
      <c r="BA260" s="25"/>
      <c r="BB260" s="25"/>
      <c r="BC260" s="25"/>
      <c r="BD260" s="25"/>
      <c r="BE260" s="25"/>
      <c r="BF260" s="25"/>
      <c r="BG260" s="25"/>
      <c r="BH260" s="25"/>
      <c r="BI260" s="25"/>
      <c r="BJ260" s="29"/>
      <c r="BK260" s="29"/>
      <c r="BL260" s="29"/>
      <c r="BM260" s="29"/>
      <c r="BN260" s="29"/>
      <c r="BO260" s="29"/>
      <c r="BP260" s="29"/>
      <c r="BQ260" s="29"/>
      <c r="BR260" s="25"/>
    </row>
    <row r="261" spans="1:70" s="19" customFormat="1" ht="24" customHeight="1" x14ac:dyDescent="0.25">
      <c r="A261" s="83"/>
      <c r="B261" s="99"/>
      <c r="C261" s="56" t="s">
        <v>9</v>
      </c>
      <c r="D261" s="14">
        <f t="shared" si="69"/>
        <v>15490012.720000001</v>
      </c>
      <c r="E261" s="14">
        <f t="shared" si="84"/>
        <v>1707188.6</v>
      </c>
      <c r="F261" s="14">
        <f t="shared" si="84"/>
        <v>200000</v>
      </c>
      <c r="G261" s="14">
        <f t="shared" si="84"/>
        <v>1222714.04</v>
      </c>
      <c r="H261" s="14">
        <f t="shared" si="84"/>
        <v>5946583.1600000001</v>
      </c>
      <c r="I261" s="14">
        <f t="shared" si="84"/>
        <v>6413526.9199999999</v>
      </c>
      <c r="R261" s="25"/>
      <c r="S261" s="25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29"/>
      <c r="AV261" s="29"/>
      <c r="AW261" s="29"/>
      <c r="AX261" s="29"/>
      <c r="AY261" s="29"/>
      <c r="AZ261" s="25"/>
      <c r="BA261" s="25"/>
      <c r="BB261" s="25"/>
      <c r="BC261" s="25"/>
      <c r="BD261" s="25"/>
      <c r="BE261" s="25"/>
      <c r="BF261" s="25"/>
      <c r="BG261" s="25"/>
      <c r="BH261" s="25"/>
      <c r="BI261" s="25"/>
      <c r="BJ261" s="29"/>
      <c r="BK261" s="29"/>
      <c r="BL261" s="29"/>
      <c r="BM261" s="29"/>
      <c r="BN261" s="29"/>
      <c r="BO261" s="29"/>
      <c r="BP261" s="29"/>
      <c r="BQ261" s="29"/>
      <c r="BR261" s="25"/>
    </row>
    <row r="262" spans="1:70" s="19" customFormat="1" ht="30" x14ac:dyDescent="0.25">
      <c r="A262" s="83"/>
      <c r="B262" s="99"/>
      <c r="C262" s="56" t="s">
        <v>10</v>
      </c>
      <c r="D262" s="14">
        <f t="shared" si="69"/>
        <v>5581332.3799999999</v>
      </c>
      <c r="E262" s="14">
        <f t="shared" si="84"/>
        <v>637850.69999999995</v>
      </c>
      <c r="F262" s="14">
        <f t="shared" si="84"/>
        <v>74725.3</v>
      </c>
      <c r="G262" s="14">
        <f t="shared" si="84"/>
        <v>410908.77</v>
      </c>
      <c r="H262" s="14">
        <f t="shared" si="84"/>
        <v>2137448.83</v>
      </c>
      <c r="I262" s="14">
        <f t="shared" si="84"/>
        <v>2320398.7799999998</v>
      </c>
      <c r="R262" s="25"/>
      <c r="S262" s="25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29"/>
      <c r="AG262" s="29"/>
      <c r="AH262" s="29"/>
      <c r="AI262" s="29"/>
      <c r="AJ262" s="29"/>
      <c r="AK262" s="29"/>
      <c r="AL262" s="29"/>
      <c r="AM262" s="29"/>
      <c r="AN262" s="29"/>
      <c r="AO262" s="29"/>
      <c r="AP262" s="29"/>
      <c r="AQ262" s="29"/>
      <c r="AR262" s="29"/>
      <c r="AS262" s="29"/>
      <c r="AT262" s="29"/>
      <c r="AU262" s="29"/>
      <c r="AV262" s="29"/>
      <c r="AW262" s="29"/>
      <c r="AX262" s="29"/>
      <c r="AY262" s="29"/>
      <c r="AZ262" s="25"/>
      <c r="BA262" s="25"/>
      <c r="BB262" s="25"/>
      <c r="BC262" s="25"/>
      <c r="BD262" s="25"/>
      <c r="BE262" s="25"/>
      <c r="BF262" s="25"/>
      <c r="BG262" s="25"/>
      <c r="BH262" s="25"/>
      <c r="BI262" s="25"/>
      <c r="BJ262" s="29"/>
      <c r="BK262" s="29"/>
      <c r="BL262" s="29"/>
      <c r="BM262" s="29"/>
      <c r="BN262" s="29"/>
      <c r="BO262" s="29"/>
      <c r="BP262" s="29"/>
      <c r="BQ262" s="29"/>
      <c r="BR262" s="25"/>
    </row>
    <row r="263" spans="1:70" s="19" customFormat="1" ht="30" x14ac:dyDescent="0.25">
      <c r="A263" s="84"/>
      <c r="B263" s="100"/>
      <c r="C263" s="56" t="s">
        <v>11</v>
      </c>
      <c r="D263" s="14">
        <f t="shared" si="69"/>
        <v>0</v>
      </c>
      <c r="E263" s="14">
        <f t="shared" si="84"/>
        <v>0</v>
      </c>
      <c r="F263" s="14">
        <f t="shared" si="84"/>
        <v>0</v>
      </c>
      <c r="G263" s="14">
        <f t="shared" si="84"/>
        <v>0</v>
      </c>
      <c r="H263" s="14">
        <f t="shared" si="84"/>
        <v>0</v>
      </c>
      <c r="I263" s="14">
        <f t="shared" si="84"/>
        <v>0</v>
      </c>
      <c r="R263" s="25"/>
      <c r="S263" s="25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29"/>
      <c r="AG263" s="29"/>
      <c r="AH263" s="29"/>
      <c r="AI263" s="29"/>
      <c r="AJ263" s="29"/>
      <c r="AK263" s="29"/>
      <c r="AL263" s="29"/>
      <c r="AM263" s="29"/>
      <c r="AN263" s="29"/>
      <c r="AO263" s="29"/>
      <c r="AP263" s="29"/>
      <c r="AQ263" s="29"/>
      <c r="AR263" s="29"/>
      <c r="AS263" s="29"/>
      <c r="AT263" s="29"/>
      <c r="AU263" s="29"/>
      <c r="AV263" s="29"/>
      <c r="AW263" s="29"/>
      <c r="AX263" s="29"/>
      <c r="AY263" s="29"/>
      <c r="AZ263" s="25"/>
      <c r="BA263" s="25"/>
      <c r="BB263" s="25"/>
      <c r="BC263" s="25"/>
      <c r="BD263" s="25"/>
      <c r="BE263" s="25"/>
      <c r="BF263" s="25"/>
      <c r="BG263" s="25"/>
      <c r="BH263" s="25"/>
      <c r="BI263" s="25"/>
      <c r="BJ263" s="29"/>
      <c r="BK263" s="29"/>
      <c r="BL263" s="29"/>
      <c r="BM263" s="29"/>
      <c r="BN263" s="29"/>
      <c r="BO263" s="29"/>
      <c r="BP263" s="29"/>
      <c r="BQ263" s="29"/>
      <c r="BR263" s="25"/>
    </row>
    <row r="264" spans="1:70" s="19" customFormat="1" ht="21.75" customHeight="1" x14ac:dyDescent="0.25">
      <c r="A264" s="70" t="s">
        <v>59</v>
      </c>
      <c r="B264" s="89" t="s">
        <v>63</v>
      </c>
      <c r="C264" s="56" t="s">
        <v>7</v>
      </c>
      <c r="D264" s="14">
        <f t="shared" si="69"/>
        <v>17330507.100000001</v>
      </c>
      <c r="E264" s="14">
        <f t="shared" ref="E264:I264" si="85">E265+E266+E267+E268</f>
        <v>2231132.1</v>
      </c>
      <c r="F264" s="14">
        <f t="shared" si="85"/>
        <v>0</v>
      </c>
      <c r="G264" s="14">
        <f t="shared" si="85"/>
        <v>740561.61</v>
      </c>
      <c r="H264" s="14">
        <f t="shared" si="85"/>
        <v>6732700.4900000002</v>
      </c>
      <c r="I264" s="14">
        <f t="shared" si="85"/>
        <v>7626112.9000000004</v>
      </c>
      <c r="R264" s="25"/>
      <c r="S264" s="25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  <c r="AG264" s="29"/>
      <c r="AH264" s="29"/>
      <c r="AI264" s="29"/>
      <c r="AJ264" s="29"/>
      <c r="AK264" s="29"/>
      <c r="AL264" s="29"/>
      <c r="AM264" s="29"/>
      <c r="AN264" s="29"/>
      <c r="AO264" s="29"/>
      <c r="AP264" s="29"/>
      <c r="AQ264" s="29"/>
      <c r="AR264" s="29"/>
      <c r="AS264" s="29"/>
      <c r="AT264" s="29"/>
      <c r="AU264" s="25"/>
      <c r="AV264" s="25"/>
      <c r="AW264" s="25"/>
      <c r="AX264" s="25"/>
      <c r="AY264" s="25"/>
      <c r="AZ264" s="25"/>
      <c r="BA264" s="25"/>
      <c r="BB264" s="25"/>
      <c r="BC264" s="25"/>
      <c r="BD264" s="25"/>
      <c r="BE264" s="25"/>
      <c r="BF264" s="25"/>
      <c r="BG264" s="25"/>
      <c r="BH264" s="25"/>
      <c r="BI264" s="25"/>
      <c r="BJ264" s="25"/>
      <c r="BK264" s="25"/>
      <c r="BL264" s="25"/>
      <c r="BM264" s="25"/>
      <c r="BN264" s="25"/>
      <c r="BO264" s="25"/>
      <c r="BP264" s="25"/>
      <c r="BQ264" s="25"/>
      <c r="BR264" s="25"/>
    </row>
    <row r="265" spans="1:70" s="19" customFormat="1" ht="24.75" customHeight="1" x14ac:dyDescent="0.25">
      <c r="A265" s="71"/>
      <c r="B265" s="94"/>
      <c r="C265" s="56" t="s">
        <v>15</v>
      </c>
      <c r="D265" s="14">
        <f t="shared" si="69"/>
        <v>604524.69999999995</v>
      </c>
      <c r="E265" s="14">
        <f>E270+E275+E280+E285+E290+E295+E300+E305+E310+E315+E320</f>
        <v>0</v>
      </c>
      <c r="F265" s="14">
        <f t="shared" ref="F265:I265" si="86">F270+F275+F280+F285+F290+F295+F300+F305+F310+F315+F320</f>
        <v>0</v>
      </c>
      <c r="G265" s="14">
        <f t="shared" si="86"/>
        <v>0</v>
      </c>
      <c r="H265" s="14">
        <f t="shared" si="86"/>
        <v>182000</v>
      </c>
      <c r="I265" s="14">
        <f t="shared" si="86"/>
        <v>422524.7</v>
      </c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  <c r="AH265" s="29"/>
      <c r="AI265" s="29"/>
      <c r="AJ265" s="29"/>
      <c r="AK265" s="29"/>
      <c r="AL265" s="29"/>
      <c r="AM265" s="29"/>
      <c r="AN265" s="29"/>
      <c r="AO265" s="29"/>
      <c r="AP265" s="29"/>
      <c r="AQ265" s="29"/>
      <c r="AR265" s="29"/>
      <c r="AS265" s="29"/>
      <c r="AT265" s="29"/>
      <c r="AU265" s="29"/>
      <c r="AV265" s="29"/>
      <c r="AW265" s="29"/>
      <c r="AX265" s="29"/>
      <c r="AY265" s="29"/>
      <c r="AZ265" s="29"/>
      <c r="BA265" s="29"/>
      <c r="BB265" s="29"/>
      <c r="BC265" s="29"/>
      <c r="BD265" s="29"/>
      <c r="BE265" s="29"/>
      <c r="BF265" s="29"/>
      <c r="BG265" s="29"/>
      <c r="BH265" s="29"/>
      <c r="BI265" s="29"/>
      <c r="BJ265" s="29"/>
      <c r="BK265" s="29"/>
      <c r="BL265" s="29"/>
      <c r="BM265" s="29"/>
      <c r="BN265" s="29"/>
      <c r="BO265" s="29"/>
      <c r="BP265" s="29"/>
      <c r="BQ265" s="29"/>
      <c r="BR265" s="25"/>
    </row>
    <row r="266" spans="1:70" s="19" customFormat="1" ht="24" customHeight="1" x14ac:dyDescent="0.25">
      <c r="A266" s="71"/>
      <c r="B266" s="94"/>
      <c r="C266" s="56" t="s">
        <v>9</v>
      </c>
      <c r="D266" s="14">
        <f t="shared" si="69"/>
        <v>12285555.4</v>
      </c>
      <c r="E266" s="14">
        <f>E271+E276+E281+E286+E291+E296+E301+E306+E311+E316+E321</f>
        <v>1624264.2</v>
      </c>
      <c r="F266" s="14">
        <f t="shared" ref="F266:I266" si="87">F271+F276+F281+F286+F291+F296+F301+F306+F311+F316+F321</f>
        <v>0</v>
      </c>
      <c r="G266" s="14">
        <f t="shared" si="87"/>
        <v>546759.43999999994</v>
      </c>
      <c r="H266" s="14">
        <f t="shared" si="87"/>
        <v>4821346.96</v>
      </c>
      <c r="I266" s="14">
        <f t="shared" si="87"/>
        <v>5293184.8</v>
      </c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  <c r="AG266" s="29"/>
      <c r="AH266" s="29"/>
      <c r="AI266" s="29"/>
      <c r="AJ266" s="29"/>
      <c r="AK266" s="29"/>
      <c r="AL266" s="29"/>
      <c r="AM266" s="29"/>
      <c r="AN266" s="29"/>
      <c r="AO266" s="29"/>
      <c r="AP266" s="29"/>
      <c r="AQ266" s="29"/>
      <c r="AR266" s="29"/>
      <c r="AS266" s="29"/>
      <c r="AT266" s="29"/>
      <c r="AU266" s="29"/>
      <c r="AV266" s="29"/>
      <c r="AW266" s="29"/>
      <c r="AX266" s="29"/>
      <c r="AY266" s="29"/>
      <c r="AZ266" s="29"/>
      <c r="BA266" s="29"/>
      <c r="BB266" s="29"/>
      <c r="BC266" s="29"/>
      <c r="BD266" s="29"/>
      <c r="BE266" s="29"/>
      <c r="BF266" s="29"/>
      <c r="BG266" s="29"/>
      <c r="BH266" s="29"/>
      <c r="BI266" s="29"/>
      <c r="BJ266" s="29"/>
      <c r="BK266" s="29"/>
      <c r="BL266" s="29"/>
      <c r="BM266" s="29"/>
      <c r="BN266" s="29"/>
      <c r="BO266" s="29"/>
      <c r="BP266" s="29"/>
      <c r="BQ266" s="29"/>
      <c r="BR266" s="25"/>
    </row>
    <row r="267" spans="1:70" s="19" customFormat="1" ht="36.75" customHeight="1" x14ac:dyDescent="0.25">
      <c r="A267" s="71"/>
      <c r="B267" s="94"/>
      <c r="C267" s="56" t="s">
        <v>10</v>
      </c>
      <c r="D267" s="14">
        <f t="shared" si="69"/>
        <v>4440427</v>
      </c>
      <c r="E267" s="14">
        <f>E272+E277+E282+E287+E292+E297+E302+E307+E312+E317+E322</f>
        <v>606867.9</v>
      </c>
      <c r="F267" s="14">
        <f t="shared" ref="F267:I267" si="88">F272+F277+F282+F287+F292+F297+F302+F307+F312+F317+F322</f>
        <v>0</v>
      </c>
      <c r="G267" s="14">
        <f t="shared" si="88"/>
        <v>193802.17</v>
      </c>
      <c r="H267" s="14">
        <f t="shared" si="88"/>
        <v>1729353.53</v>
      </c>
      <c r="I267" s="14">
        <f t="shared" si="88"/>
        <v>1910403.4</v>
      </c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29"/>
      <c r="AG267" s="29"/>
      <c r="AH267" s="29"/>
      <c r="AI267" s="29"/>
      <c r="AJ267" s="29"/>
      <c r="AK267" s="29"/>
      <c r="AL267" s="29"/>
      <c r="AM267" s="29"/>
      <c r="AN267" s="29"/>
      <c r="AO267" s="29"/>
      <c r="AP267" s="29"/>
      <c r="AQ267" s="29"/>
      <c r="AR267" s="29"/>
      <c r="AS267" s="29"/>
      <c r="AT267" s="29"/>
      <c r="AU267" s="29"/>
      <c r="AV267" s="29"/>
      <c r="AW267" s="29"/>
      <c r="AX267" s="29"/>
      <c r="AY267" s="29"/>
      <c r="AZ267" s="29"/>
      <c r="BA267" s="29"/>
      <c r="BB267" s="29"/>
      <c r="BC267" s="29"/>
      <c r="BD267" s="29"/>
      <c r="BE267" s="29"/>
      <c r="BF267" s="29"/>
      <c r="BG267" s="29"/>
      <c r="BH267" s="29"/>
      <c r="BI267" s="29"/>
      <c r="BJ267" s="29"/>
      <c r="BK267" s="29"/>
      <c r="BL267" s="29"/>
      <c r="BM267" s="29"/>
      <c r="BN267" s="29"/>
      <c r="BO267" s="29"/>
      <c r="BP267" s="29"/>
      <c r="BQ267" s="29"/>
      <c r="BR267" s="25"/>
    </row>
    <row r="268" spans="1:70" s="19" customFormat="1" ht="30" x14ac:dyDescent="0.25">
      <c r="A268" s="72"/>
      <c r="B268" s="90"/>
      <c r="C268" s="56" t="s">
        <v>11</v>
      </c>
      <c r="D268" s="14">
        <f t="shared" si="69"/>
        <v>0</v>
      </c>
      <c r="E268" s="14">
        <f>E273+E278+E283+E288+E293+E298+E303+E308+E313+E318+E323</f>
        <v>0</v>
      </c>
      <c r="F268" s="14">
        <f t="shared" ref="F268:I268" si="89">F273+F278+F283+F288+F293+F298+F303+F308+F313+F318+F323</f>
        <v>0</v>
      </c>
      <c r="G268" s="14">
        <f t="shared" si="89"/>
        <v>0</v>
      </c>
      <c r="H268" s="14">
        <f t="shared" si="89"/>
        <v>0</v>
      </c>
      <c r="I268" s="14">
        <f t="shared" si="89"/>
        <v>0</v>
      </c>
      <c r="J268" s="14"/>
      <c r="K268" s="14"/>
      <c r="L268" s="14"/>
      <c r="M268" s="14"/>
      <c r="N268" s="14"/>
      <c r="O268" s="14"/>
      <c r="P268" s="14"/>
      <c r="Q268" s="14"/>
      <c r="R268" s="14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29"/>
      <c r="AG268" s="29"/>
      <c r="AH268" s="29"/>
      <c r="AI268" s="29"/>
      <c r="AJ268" s="29"/>
      <c r="AK268" s="29"/>
      <c r="AL268" s="29"/>
      <c r="AM268" s="29"/>
      <c r="AN268" s="29"/>
      <c r="AO268" s="29"/>
      <c r="AP268" s="29"/>
      <c r="AQ268" s="29"/>
      <c r="AR268" s="29"/>
      <c r="AS268" s="29"/>
      <c r="AT268" s="29"/>
      <c r="AU268" s="29"/>
      <c r="AV268" s="29"/>
      <c r="AW268" s="29"/>
      <c r="AX268" s="29"/>
      <c r="AY268" s="29"/>
      <c r="AZ268" s="29"/>
      <c r="BA268" s="29"/>
      <c r="BB268" s="29"/>
      <c r="BC268" s="29"/>
      <c r="BD268" s="29"/>
      <c r="BE268" s="29"/>
      <c r="BF268" s="29"/>
      <c r="BG268" s="29"/>
      <c r="BH268" s="29"/>
      <c r="BI268" s="29"/>
      <c r="BJ268" s="29"/>
      <c r="BK268" s="29"/>
      <c r="BL268" s="29"/>
      <c r="BM268" s="29"/>
      <c r="BN268" s="29"/>
      <c r="BO268" s="29"/>
      <c r="BP268" s="29"/>
      <c r="BQ268" s="29"/>
      <c r="BR268" s="29"/>
    </row>
    <row r="269" spans="1:70" s="19" customFormat="1" x14ac:dyDescent="0.25">
      <c r="A269" s="70" t="s">
        <v>123</v>
      </c>
      <c r="B269" s="89" t="s">
        <v>181</v>
      </c>
      <c r="C269" s="56" t="s">
        <v>7</v>
      </c>
      <c r="D269" s="14">
        <f t="shared" si="69"/>
        <v>1600000</v>
      </c>
      <c r="E269" s="14">
        <f t="shared" ref="E269:I269" si="90">E270+E271+E272+E273</f>
        <v>0</v>
      </c>
      <c r="F269" s="14">
        <f t="shared" si="90"/>
        <v>0</v>
      </c>
      <c r="G269" s="14">
        <f t="shared" si="90"/>
        <v>358383.8</v>
      </c>
      <c r="H269" s="14">
        <f t="shared" si="90"/>
        <v>1241616.2</v>
      </c>
      <c r="I269" s="14">
        <f t="shared" si="90"/>
        <v>0</v>
      </c>
      <c r="K269" s="23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9"/>
      <c r="AQ269" s="25"/>
      <c r="AR269" s="25"/>
      <c r="AS269" s="25"/>
      <c r="AT269" s="25"/>
      <c r="AU269" s="25"/>
      <c r="AV269" s="25"/>
      <c r="AW269" s="25"/>
      <c r="AX269" s="25"/>
      <c r="AY269" s="25"/>
      <c r="AZ269" s="25"/>
      <c r="BA269" s="25"/>
      <c r="BB269" s="25"/>
      <c r="BC269" s="25"/>
      <c r="BD269" s="25"/>
      <c r="BE269" s="25"/>
      <c r="BF269" s="25"/>
      <c r="BG269" s="25"/>
      <c r="BH269" s="25"/>
      <c r="BI269" s="25"/>
      <c r="BJ269" s="25"/>
      <c r="BK269" s="25"/>
      <c r="BL269" s="25"/>
      <c r="BM269" s="25"/>
      <c r="BN269" s="25"/>
      <c r="BO269" s="25"/>
      <c r="BP269" s="25"/>
      <c r="BQ269" s="25"/>
      <c r="BR269" s="25"/>
    </row>
    <row r="270" spans="1:70" s="19" customFormat="1" ht="25.5" customHeight="1" x14ac:dyDescent="0.25">
      <c r="A270" s="71"/>
      <c r="B270" s="94"/>
      <c r="C270" s="56" t="s">
        <v>15</v>
      </c>
      <c r="D270" s="14">
        <f t="shared" si="69"/>
        <v>0</v>
      </c>
      <c r="E270" s="14"/>
      <c r="F270" s="14"/>
      <c r="G270" s="14"/>
      <c r="H270" s="14"/>
      <c r="I270" s="14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  <c r="AO270" s="25"/>
      <c r="AP270" s="25"/>
      <c r="AQ270" s="25"/>
      <c r="AR270" s="25"/>
      <c r="AS270" s="25"/>
      <c r="AT270" s="25"/>
      <c r="AU270" s="25"/>
      <c r="AV270" s="25"/>
      <c r="AW270" s="25"/>
      <c r="AX270" s="25"/>
      <c r="AY270" s="25"/>
      <c r="AZ270" s="25"/>
      <c r="BA270" s="25"/>
      <c r="BB270" s="25"/>
      <c r="BC270" s="25"/>
      <c r="BD270" s="25"/>
      <c r="BE270" s="25"/>
      <c r="BF270" s="25"/>
      <c r="BG270" s="25"/>
      <c r="BH270" s="25"/>
      <c r="BI270" s="25"/>
      <c r="BJ270" s="25"/>
      <c r="BK270" s="25"/>
      <c r="BL270" s="25"/>
      <c r="BM270" s="25"/>
      <c r="BN270" s="25"/>
      <c r="BO270" s="25"/>
      <c r="BP270" s="25"/>
      <c r="BQ270" s="25"/>
      <c r="BR270" s="25"/>
    </row>
    <row r="271" spans="1:70" s="19" customFormat="1" ht="26.25" customHeight="1" x14ac:dyDescent="0.25">
      <c r="A271" s="71"/>
      <c r="B271" s="94"/>
      <c r="C271" s="56" t="s">
        <v>9</v>
      </c>
      <c r="D271" s="14">
        <f t="shared" si="69"/>
        <v>1194720.7</v>
      </c>
      <c r="E271" s="14"/>
      <c r="F271" s="14"/>
      <c r="G271" s="14">
        <v>267355</v>
      </c>
      <c r="H271" s="14">
        <v>927365.7</v>
      </c>
      <c r="I271" s="14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5"/>
      <c r="AS271" s="25"/>
      <c r="AT271" s="25"/>
      <c r="AU271" s="25"/>
      <c r="AV271" s="25"/>
      <c r="AW271" s="25"/>
      <c r="AX271" s="25"/>
      <c r="AY271" s="25"/>
      <c r="AZ271" s="25"/>
      <c r="BA271" s="25"/>
      <c r="BB271" s="25"/>
      <c r="BC271" s="25"/>
      <c r="BD271" s="25"/>
      <c r="BE271" s="25"/>
      <c r="BF271" s="25"/>
      <c r="BG271" s="25"/>
      <c r="BH271" s="25"/>
      <c r="BI271" s="25"/>
      <c r="BJ271" s="25"/>
      <c r="BK271" s="25"/>
      <c r="BL271" s="25"/>
      <c r="BM271" s="25"/>
      <c r="BN271" s="25"/>
      <c r="BO271" s="25"/>
      <c r="BP271" s="25"/>
      <c r="BQ271" s="25"/>
      <c r="BR271" s="25"/>
    </row>
    <row r="272" spans="1:70" s="19" customFormat="1" ht="30" x14ac:dyDescent="0.25">
      <c r="A272" s="71"/>
      <c r="B272" s="94"/>
      <c r="C272" s="56" t="s">
        <v>10</v>
      </c>
      <c r="D272" s="14">
        <f t="shared" si="69"/>
        <v>405279.3</v>
      </c>
      <c r="E272" s="14"/>
      <c r="F272" s="14"/>
      <c r="G272" s="14">
        <v>91028.800000000003</v>
      </c>
      <c r="H272" s="14">
        <v>314250.5</v>
      </c>
      <c r="I272" s="14"/>
      <c r="K272" s="23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  <c r="AP272" s="25"/>
      <c r="AQ272" s="25"/>
      <c r="AR272" s="25"/>
      <c r="AS272" s="25"/>
      <c r="AT272" s="25"/>
      <c r="AU272" s="25"/>
      <c r="AV272" s="25"/>
      <c r="AW272" s="25"/>
      <c r="AX272" s="25"/>
      <c r="AY272" s="25"/>
      <c r="AZ272" s="25"/>
      <c r="BA272" s="25"/>
      <c r="BB272" s="25"/>
      <c r="BC272" s="25"/>
      <c r="BD272" s="25"/>
      <c r="BE272" s="25"/>
      <c r="BF272" s="25"/>
      <c r="BG272" s="25"/>
      <c r="BH272" s="25"/>
      <c r="BI272" s="25"/>
      <c r="BJ272" s="25"/>
      <c r="BK272" s="25"/>
      <c r="BL272" s="25"/>
      <c r="BM272" s="25"/>
      <c r="BN272" s="25"/>
      <c r="BO272" s="25"/>
      <c r="BP272" s="25"/>
      <c r="BQ272" s="25"/>
      <c r="BR272" s="25"/>
    </row>
    <row r="273" spans="1:70" s="19" customFormat="1" ht="30" x14ac:dyDescent="0.25">
      <c r="A273" s="72"/>
      <c r="B273" s="90"/>
      <c r="C273" s="56" t="s">
        <v>11</v>
      </c>
      <c r="D273" s="14">
        <f t="shared" si="69"/>
        <v>0</v>
      </c>
      <c r="E273" s="14"/>
      <c r="F273" s="14"/>
      <c r="G273" s="14"/>
      <c r="H273" s="14"/>
      <c r="I273" s="14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  <c r="AO273" s="25"/>
      <c r="AP273" s="25"/>
      <c r="AQ273" s="25"/>
      <c r="AR273" s="25"/>
      <c r="AS273" s="25"/>
      <c r="AT273" s="25"/>
      <c r="AU273" s="25"/>
      <c r="AV273" s="25"/>
      <c r="AW273" s="25"/>
      <c r="AX273" s="25"/>
      <c r="AY273" s="25"/>
      <c r="AZ273" s="25"/>
      <c r="BA273" s="25"/>
      <c r="BB273" s="25"/>
      <c r="BC273" s="25"/>
      <c r="BD273" s="25"/>
      <c r="BE273" s="25"/>
      <c r="BF273" s="25"/>
      <c r="BG273" s="25"/>
      <c r="BH273" s="25"/>
      <c r="BI273" s="25"/>
      <c r="BJ273" s="25"/>
      <c r="BK273" s="25"/>
      <c r="BL273" s="25"/>
      <c r="BM273" s="25"/>
      <c r="BN273" s="25"/>
      <c r="BO273" s="25"/>
      <c r="BP273" s="25"/>
      <c r="BQ273" s="25"/>
      <c r="BR273" s="25"/>
    </row>
    <row r="274" spans="1:70" s="19" customFormat="1" ht="23.25" customHeight="1" x14ac:dyDescent="0.25">
      <c r="A274" s="70" t="s">
        <v>124</v>
      </c>
      <c r="B274" s="89" t="s">
        <v>96</v>
      </c>
      <c r="C274" s="56" t="s">
        <v>7</v>
      </c>
      <c r="D274" s="14">
        <f t="shared" si="69"/>
        <v>877592.7</v>
      </c>
      <c r="E274" s="14">
        <f>E275+E276+E277+E278</f>
        <v>0</v>
      </c>
      <c r="F274" s="14">
        <f>F275+F276+F277+F278</f>
        <v>0</v>
      </c>
      <c r="G274" s="14">
        <f>G275+G276+G277+G278</f>
        <v>13986</v>
      </c>
      <c r="H274" s="14">
        <f>H275+H276+H277+H278</f>
        <v>260000</v>
      </c>
      <c r="I274" s="14">
        <f t="shared" ref="I274" si="91">I275+I276+I277+I278</f>
        <v>603606.69999999995</v>
      </c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  <c r="AO274" s="25"/>
      <c r="AP274" s="25"/>
      <c r="AQ274" s="25"/>
      <c r="AR274" s="25"/>
      <c r="AS274" s="25"/>
      <c r="AT274" s="25"/>
      <c r="AU274" s="25"/>
      <c r="AV274" s="25"/>
      <c r="AW274" s="25"/>
      <c r="AX274" s="25"/>
      <c r="AY274" s="25"/>
      <c r="AZ274" s="25"/>
      <c r="BA274" s="25"/>
      <c r="BB274" s="25"/>
      <c r="BC274" s="25"/>
      <c r="BD274" s="25"/>
      <c r="BE274" s="25"/>
      <c r="BF274" s="25"/>
      <c r="BG274" s="25"/>
      <c r="BH274" s="25"/>
      <c r="BI274" s="25"/>
      <c r="BJ274" s="25"/>
      <c r="BK274" s="25"/>
      <c r="BL274" s="25"/>
      <c r="BM274" s="25"/>
      <c r="BN274" s="25"/>
      <c r="BO274" s="25"/>
      <c r="BP274" s="25"/>
      <c r="BQ274" s="25"/>
      <c r="BR274" s="25"/>
    </row>
    <row r="275" spans="1:70" s="19" customFormat="1" ht="28.5" customHeight="1" x14ac:dyDescent="0.25">
      <c r="A275" s="71"/>
      <c r="B275" s="94"/>
      <c r="C275" s="56" t="s">
        <v>15</v>
      </c>
      <c r="D275" s="14">
        <f t="shared" si="69"/>
        <v>604524.69999999995</v>
      </c>
      <c r="E275" s="14"/>
      <c r="F275" s="14"/>
      <c r="G275" s="14"/>
      <c r="H275" s="14">
        <v>182000</v>
      </c>
      <c r="I275" s="14">
        <v>422524.7</v>
      </c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/>
      <c r="AR275" s="25"/>
      <c r="AS275" s="25"/>
      <c r="AT275" s="25"/>
      <c r="AU275" s="25"/>
      <c r="AV275" s="25"/>
      <c r="AW275" s="25"/>
      <c r="AX275" s="25"/>
      <c r="AY275" s="25"/>
      <c r="AZ275" s="25"/>
      <c r="BA275" s="25"/>
      <c r="BB275" s="25"/>
      <c r="BC275" s="25"/>
      <c r="BD275" s="25"/>
      <c r="BE275" s="25"/>
      <c r="BF275" s="25"/>
      <c r="BG275" s="25"/>
      <c r="BH275" s="25"/>
      <c r="BI275" s="25"/>
      <c r="BJ275" s="25"/>
      <c r="BK275" s="25"/>
      <c r="BL275" s="25"/>
      <c r="BM275" s="25"/>
      <c r="BN275" s="25"/>
      <c r="BO275" s="25"/>
      <c r="BP275" s="25"/>
      <c r="BQ275" s="25"/>
      <c r="BR275" s="25"/>
    </row>
    <row r="276" spans="1:70" s="19" customFormat="1" ht="24.75" customHeight="1" x14ac:dyDescent="0.25">
      <c r="A276" s="71"/>
      <c r="B276" s="94"/>
      <c r="C276" s="56" t="s">
        <v>9</v>
      </c>
      <c r="D276" s="14">
        <f t="shared" si="69"/>
        <v>203708.72</v>
      </c>
      <c r="E276" s="14"/>
      <c r="F276" s="14"/>
      <c r="G276" s="14">
        <v>10433.549999999999</v>
      </c>
      <c r="H276" s="14">
        <v>58188</v>
      </c>
      <c r="I276" s="14">
        <v>135087.17000000001</v>
      </c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/>
      <c r="AQ276" s="25"/>
      <c r="AR276" s="25"/>
      <c r="AS276" s="25"/>
      <c r="AT276" s="25"/>
      <c r="AU276" s="25"/>
      <c r="AV276" s="25"/>
      <c r="AW276" s="25"/>
      <c r="AX276" s="25"/>
      <c r="AY276" s="25"/>
      <c r="AZ276" s="25"/>
      <c r="BA276" s="25"/>
      <c r="BB276" s="25"/>
      <c r="BC276" s="25"/>
      <c r="BD276" s="25"/>
      <c r="BE276" s="25"/>
      <c r="BF276" s="25"/>
      <c r="BG276" s="25"/>
      <c r="BH276" s="25"/>
      <c r="BI276" s="25"/>
      <c r="BJ276" s="25"/>
      <c r="BK276" s="25"/>
      <c r="BL276" s="25"/>
      <c r="BM276" s="25"/>
      <c r="BN276" s="25"/>
      <c r="BO276" s="25"/>
      <c r="BP276" s="25"/>
      <c r="BQ276" s="25"/>
      <c r="BR276" s="25"/>
    </row>
    <row r="277" spans="1:70" s="19" customFormat="1" ht="30" x14ac:dyDescent="0.25">
      <c r="A277" s="71"/>
      <c r="B277" s="94"/>
      <c r="C277" s="56" t="s">
        <v>10</v>
      </c>
      <c r="D277" s="14">
        <f t="shared" si="69"/>
        <v>69359.28</v>
      </c>
      <c r="E277" s="14"/>
      <c r="F277" s="14"/>
      <c r="G277" s="14">
        <v>3552.45</v>
      </c>
      <c r="H277" s="14">
        <v>19812</v>
      </c>
      <c r="I277" s="14">
        <v>45994.83</v>
      </c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  <c r="AN277" s="25"/>
      <c r="AO277" s="25"/>
      <c r="AP277" s="25"/>
      <c r="AQ277" s="25"/>
      <c r="AR277" s="25"/>
      <c r="AS277" s="25"/>
      <c r="AT277" s="25"/>
      <c r="AU277" s="25"/>
      <c r="AV277" s="25"/>
      <c r="AW277" s="25"/>
      <c r="AX277" s="25"/>
      <c r="AY277" s="25"/>
      <c r="AZ277" s="25"/>
      <c r="BA277" s="25"/>
      <c r="BB277" s="25"/>
      <c r="BC277" s="25"/>
      <c r="BD277" s="25"/>
      <c r="BE277" s="25"/>
      <c r="BF277" s="25"/>
      <c r="BG277" s="25"/>
      <c r="BH277" s="25"/>
      <c r="BI277" s="25"/>
      <c r="BJ277" s="25"/>
      <c r="BK277" s="25"/>
      <c r="BL277" s="25"/>
      <c r="BM277" s="25"/>
      <c r="BN277" s="25"/>
      <c r="BO277" s="25"/>
      <c r="BP277" s="25"/>
      <c r="BQ277" s="25"/>
      <c r="BR277" s="25"/>
    </row>
    <row r="278" spans="1:70" s="19" customFormat="1" ht="30" x14ac:dyDescent="0.25">
      <c r="A278" s="72"/>
      <c r="B278" s="90"/>
      <c r="C278" s="56" t="s">
        <v>11</v>
      </c>
      <c r="D278" s="14">
        <f t="shared" si="69"/>
        <v>0</v>
      </c>
      <c r="E278" s="14"/>
      <c r="F278" s="14"/>
      <c r="G278" s="14"/>
      <c r="H278" s="14"/>
      <c r="I278" s="14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  <c r="AN278" s="25"/>
      <c r="AO278" s="25"/>
      <c r="AP278" s="25"/>
      <c r="AQ278" s="25"/>
      <c r="AR278" s="25"/>
      <c r="AS278" s="25"/>
      <c r="AT278" s="25"/>
      <c r="AU278" s="25"/>
      <c r="AV278" s="25"/>
      <c r="AW278" s="25"/>
      <c r="AX278" s="25"/>
      <c r="AY278" s="25"/>
      <c r="AZ278" s="25"/>
      <c r="BA278" s="25"/>
      <c r="BB278" s="25"/>
      <c r="BC278" s="25"/>
      <c r="BD278" s="25"/>
      <c r="BE278" s="25"/>
      <c r="BF278" s="25"/>
      <c r="BG278" s="25"/>
      <c r="BH278" s="25"/>
      <c r="BI278" s="25"/>
      <c r="BJ278" s="25"/>
      <c r="BK278" s="25"/>
      <c r="BL278" s="25"/>
      <c r="BM278" s="25"/>
      <c r="BN278" s="25"/>
      <c r="BO278" s="25"/>
      <c r="BP278" s="25"/>
      <c r="BQ278" s="25"/>
      <c r="BR278" s="25"/>
    </row>
    <row r="279" spans="1:70" s="19" customFormat="1" x14ac:dyDescent="0.25">
      <c r="A279" s="70" t="s">
        <v>125</v>
      </c>
      <c r="B279" s="89" t="s">
        <v>149</v>
      </c>
      <c r="C279" s="56" t="s">
        <v>7</v>
      </c>
      <c r="D279" s="14">
        <f t="shared" si="69"/>
        <v>950000</v>
      </c>
      <c r="E279" s="14">
        <f t="shared" ref="E279:I279" si="92">E280+E281+E282+E283</f>
        <v>0</v>
      </c>
      <c r="F279" s="14">
        <f t="shared" si="92"/>
        <v>0</v>
      </c>
      <c r="G279" s="14">
        <f t="shared" si="92"/>
        <v>10000</v>
      </c>
      <c r="H279" s="14">
        <f t="shared" si="92"/>
        <v>282000</v>
      </c>
      <c r="I279" s="14">
        <f t="shared" si="92"/>
        <v>658000</v>
      </c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  <c r="AO279" s="25"/>
      <c r="AP279" s="25"/>
      <c r="AQ279" s="25"/>
      <c r="AR279" s="25"/>
      <c r="AS279" s="25"/>
      <c r="AT279" s="25"/>
      <c r="AU279" s="25"/>
      <c r="AV279" s="25"/>
      <c r="AW279" s="25"/>
      <c r="AX279" s="25"/>
      <c r="AY279" s="25"/>
      <c r="AZ279" s="25"/>
      <c r="BA279" s="25"/>
      <c r="BB279" s="25"/>
      <c r="BC279" s="25"/>
      <c r="BD279" s="25"/>
      <c r="BE279" s="25"/>
      <c r="BF279" s="25"/>
      <c r="BG279" s="25"/>
      <c r="BH279" s="25"/>
      <c r="BI279" s="25"/>
      <c r="BJ279" s="25"/>
      <c r="BK279" s="25"/>
      <c r="BL279" s="25"/>
      <c r="BM279" s="25"/>
      <c r="BN279" s="25"/>
      <c r="BO279" s="25"/>
      <c r="BP279" s="25"/>
      <c r="BQ279" s="25"/>
      <c r="BR279" s="25"/>
    </row>
    <row r="280" spans="1:70" s="19" customFormat="1" ht="21.75" customHeight="1" x14ac:dyDescent="0.25">
      <c r="A280" s="71"/>
      <c r="B280" s="94"/>
      <c r="C280" s="56" t="s">
        <v>15</v>
      </c>
      <c r="D280" s="14">
        <f t="shared" si="69"/>
        <v>0</v>
      </c>
      <c r="E280" s="14"/>
      <c r="F280" s="14"/>
      <c r="G280" s="14"/>
      <c r="H280" s="14"/>
      <c r="I280" s="14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  <c r="AN280" s="25"/>
      <c r="AO280" s="25"/>
      <c r="AP280" s="25"/>
      <c r="AQ280" s="25"/>
      <c r="AR280" s="25"/>
      <c r="AS280" s="25"/>
      <c r="AT280" s="25"/>
      <c r="AU280" s="25"/>
      <c r="AV280" s="25"/>
      <c r="AW280" s="25"/>
      <c r="AX280" s="25"/>
      <c r="AY280" s="25"/>
      <c r="AZ280" s="25"/>
      <c r="BA280" s="25"/>
      <c r="BB280" s="25"/>
      <c r="BC280" s="25"/>
      <c r="BD280" s="25"/>
      <c r="BE280" s="25"/>
      <c r="BF280" s="25"/>
      <c r="BG280" s="25"/>
      <c r="BH280" s="25"/>
      <c r="BI280" s="25"/>
      <c r="BJ280" s="25"/>
      <c r="BK280" s="25"/>
      <c r="BL280" s="25"/>
      <c r="BM280" s="25"/>
      <c r="BN280" s="25"/>
      <c r="BO280" s="25"/>
      <c r="BP280" s="25"/>
      <c r="BQ280" s="25"/>
      <c r="BR280" s="25"/>
    </row>
    <row r="281" spans="1:70" s="19" customFormat="1" ht="25.5" customHeight="1" x14ac:dyDescent="0.25">
      <c r="A281" s="71"/>
      <c r="B281" s="94"/>
      <c r="C281" s="56" t="s">
        <v>9</v>
      </c>
      <c r="D281" s="14">
        <f t="shared" si="69"/>
        <v>708700</v>
      </c>
      <c r="E281" s="14"/>
      <c r="F281" s="14"/>
      <c r="G281" s="14">
        <v>7460</v>
      </c>
      <c r="H281" s="14">
        <v>210372</v>
      </c>
      <c r="I281" s="14">
        <v>490868</v>
      </c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  <c r="AO281" s="25"/>
      <c r="AP281" s="25"/>
      <c r="AQ281" s="25"/>
      <c r="AR281" s="25"/>
      <c r="AS281" s="25"/>
      <c r="AT281" s="25"/>
      <c r="AU281" s="25"/>
      <c r="AV281" s="25"/>
      <c r="AW281" s="25"/>
      <c r="AX281" s="25"/>
      <c r="AY281" s="25"/>
      <c r="AZ281" s="25"/>
      <c r="BA281" s="25"/>
      <c r="BB281" s="25"/>
      <c r="BC281" s="25"/>
      <c r="BD281" s="25"/>
      <c r="BE281" s="25"/>
      <c r="BF281" s="25"/>
      <c r="BG281" s="25"/>
      <c r="BH281" s="25"/>
      <c r="BI281" s="25"/>
      <c r="BJ281" s="25"/>
      <c r="BK281" s="25"/>
      <c r="BL281" s="25"/>
      <c r="BM281" s="25"/>
      <c r="BN281" s="25"/>
      <c r="BO281" s="25"/>
      <c r="BP281" s="25"/>
      <c r="BQ281" s="25"/>
      <c r="BR281" s="25"/>
    </row>
    <row r="282" spans="1:70" s="19" customFormat="1" ht="30" x14ac:dyDescent="0.25">
      <c r="A282" s="71"/>
      <c r="B282" s="94"/>
      <c r="C282" s="56" t="s">
        <v>10</v>
      </c>
      <c r="D282" s="14">
        <f t="shared" si="69"/>
        <v>241300</v>
      </c>
      <c r="E282" s="14"/>
      <c r="F282" s="14"/>
      <c r="G282" s="14">
        <v>2540</v>
      </c>
      <c r="H282" s="14">
        <v>71628</v>
      </c>
      <c r="I282" s="14">
        <v>167132</v>
      </c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/>
      <c r="AU282" s="25"/>
      <c r="AV282" s="25"/>
      <c r="AW282" s="25"/>
      <c r="AX282" s="25"/>
      <c r="AY282" s="25"/>
      <c r="AZ282" s="25"/>
      <c r="BA282" s="25"/>
      <c r="BB282" s="25"/>
      <c r="BC282" s="25"/>
      <c r="BD282" s="25"/>
      <c r="BE282" s="25"/>
      <c r="BF282" s="25"/>
      <c r="BG282" s="25"/>
      <c r="BH282" s="25"/>
      <c r="BI282" s="25"/>
      <c r="BJ282" s="25"/>
      <c r="BK282" s="25"/>
      <c r="BL282" s="25"/>
      <c r="BM282" s="25"/>
      <c r="BN282" s="25"/>
      <c r="BO282" s="25"/>
      <c r="BP282" s="25"/>
      <c r="BQ282" s="25"/>
      <c r="BR282" s="25"/>
    </row>
    <row r="283" spans="1:70" s="19" customFormat="1" ht="30" x14ac:dyDescent="0.25">
      <c r="A283" s="72"/>
      <c r="B283" s="90"/>
      <c r="C283" s="56" t="s">
        <v>11</v>
      </c>
      <c r="D283" s="14">
        <f t="shared" si="69"/>
        <v>0</v>
      </c>
      <c r="E283" s="14"/>
      <c r="F283" s="14"/>
      <c r="G283" s="14"/>
      <c r="H283" s="14"/>
      <c r="I283" s="14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  <c r="AN283" s="25"/>
      <c r="AO283" s="25"/>
      <c r="AP283" s="25"/>
      <c r="AQ283" s="25"/>
      <c r="AR283" s="25"/>
      <c r="AS283" s="25"/>
      <c r="AT283" s="25"/>
      <c r="AU283" s="25"/>
      <c r="AV283" s="25"/>
      <c r="AW283" s="25"/>
      <c r="AX283" s="25"/>
      <c r="AY283" s="25"/>
      <c r="AZ283" s="25"/>
      <c r="BA283" s="25"/>
      <c r="BB283" s="25"/>
      <c r="BC283" s="25"/>
      <c r="BD283" s="25"/>
      <c r="BE283" s="25"/>
      <c r="BF283" s="25"/>
      <c r="BG283" s="25"/>
      <c r="BH283" s="25"/>
      <c r="BI283" s="25"/>
      <c r="BJ283" s="25"/>
      <c r="BK283" s="25"/>
      <c r="BL283" s="25"/>
      <c r="BM283" s="25"/>
      <c r="BN283" s="25"/>
      <c r="BO283" s="25"/>
      <c r="BP283" s="25"/>
      <c r="BQ283" s="25"/>
      <c r="BR283" s="25"/>
    </row>
    <row r="284" spans="1:70" s="19" customFormat="1" ht="15" customHeight="1" x14ac:dyDescent="0.25">
      <c r="A284" s="82" t="s">
        <v>126</v>
      </c>
      <c r="B284" s="98" t="s">
        <v>92</v>
      </c>
      <c r="C284" s="56" t="s">
        <v>7</v>
      </c>
      <c r="D284" s="14">
        <f t="shared" si="69"/>
        <v>877592.7</v>
      </c>
      <c r="E284" s="14">
        <f t="shared" ref="E284:I284" si="93">E285+E286+E287+E288</f>
        <v>0</v>
      </c>
      <c r="F284" s="14">
        <f t="shared" si="93"/>
        <v>0</v>
      </c>
      <c r="G284" s="14">
        <f t="shared" si="93"/>
        <v>13986</v>
      </c>
      <c r="H284" s="14">
        <f t="shared" si="93"/>
        <v>260000</v>
      </c>
      <c r="I284" s="14">
        <f t="shared" si="93"/>
        <v>603606.69999999995</v>
      </c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/>
      <c r="AQ284" s="25"/>
      <c r="AR284" s="25"/>
      <c r="AS284" s="25"/>
      <c r="AT284" s="25"/>
      <c r="AU284" s="25"/>
      <c r="AV284" s="25"/>
      <c r="AW284" s="25"/>
      <c r="AX284" s="25"/>
      <c r="AY284" s="25"/>
      <c r="AZ284" s="25"/>
      <c r="BA284" s="25"/>
      <c r="BB284" s="25"/>
      <c r="BC284" s="25"/>
      <c r="BD284" s="25"/>
      <c r="BE284" s="25"/>
      <c r="BF284" s="25"/>
      <c r="BG284" s="25"/>
      <c r="BH284" s="25"/>
      <c r="BI284" s="25"/>
      <c r="BJ284" s="25"/>
      <c r="BK284" s="25"/>
      <c r="BL284" s="25"/>
      <c r="BM284" s="25"/>
      <c r="BN284" s="25"/>
      <c r="BO284" s="25"/>
      <c r="BP284" s="25"/>
      <c r="BQ284" s="25"/>
      <c r="BR284" s="25"/>
    </row>
    <row r="285" spans="1:70" s="19" customFormat="1" ht="28.5" customHeight="1" x14ac:dyDescent="0.25">
      <c r="A285" s="83"/>
      <c r="B285" s="99"/>
      <c r="C285" s="56" t="s">
        <v>15</v>
      </c>
      <c r="D285" s="14">
        <f t="shared" si="69"/>
        <v>0</v>
      </c>
      <c r="E285" s="14"/>
      <c r="F285" s="14"/>
      <c r="G285" s="14"/>
      <c r="H285" s="14"/>
      <c r="I285" s="14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5"/>
      <c r="AQ285" s="25"/>
      <c r="AR285" s="25"/>
      <c r="AS285" s="25"/>
      <c r="AT285" s="25"/>
      <c r="AU285" s="25"/>
      <c r="AV285" s="25"/>
      <c r="AW285" s="25"/>
      <c r="AX285" s="25"/>
      <c r="AY285" s="25"/>
      <c r="AZ285" s="25"/>
      <c r="BA285" s="25"/>
      <c r="BB285" s="25"/>
      <c r="BC285" s="25"/>
      <c r="BD285" s="25"/>
      <c r="BE285" s="25"/>
      <c r="BF285" s="25"/>
      <c r="BG285" s="25"/>
      <c r="BH285" s="25"/>
      <c r="BI285" s="25"/>
      <c r="BJ285" s="25"/>
      <c r="BK285" s="25"/>
      <c r="BL285" s="25"/>
      <c r="BM285" s="25"/>
      <c r="BN285" s="25"/>
      <c r="BO285" s="25"/>
      <c r="BP285" s="25"/>
      <c r="BQ285" s="25"/>
      <c r="BR285" s="25"/>
    </row>
    <row r="286" spans="1:70" s="19" customFormat="1" ht="21.75" customHeight="1" x14ac:dyDescent="0.25">
      <c r="A286" s="83"/>
      <c r="B286" s="99"/>
      <c r="C286" s="56" t="s">
        <v>9</v>
      </c>
      <c r="D286" s="14">
        <f t="shared" si="69"/>
        <v>645698.43999999994</v>
      </c>
      <c r="E286" s="14"/>
      <c r="F286" s="14"/>
      <c r="G286" s="14">
        <v>10083.91</v>
      </c>
      <c r="H286" s="14">
        <v>191360</v>
      </c>
      <c r="I286" s="14">
        <v>444254.53</v>
      </c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  <c r="AN286" s="25"/>
      <c r="AO286" s="25"/>
      <c r="AP286" s="25"/>
      <c r="AQ286" s="25"/>
      <c r="AR286" s="25"/>
      <c r="AS286" s="25"/>
      <c r="AT286" s="25"/>
      <c r="AU286" s="25"/>
      <c r="AV286" s="25"/>
      <c r="AW286" s="25"/>
      <c r="AX286" s="25"/>
      <c r="AY286" s="25"/>
      <c r="AZ286" s="25"/>
      <c r="BA286" s="25"/>
      <c r="BB286" s="25"/>
      <c r="BC286" s="25"/>
      <c r="BD286" s="25"/>
      <c r="BE286" s="25"/>
      <c r="BF286" s="25"/>
      <c r="BG286" s="25"/>
      <c r="BH286" s="25"/>
      <c r="BI286" s="25"/>
      <c r="BJ286" s="25"/>
      <c r="BK286" s="25"/>
      <c r="BL286" s="25"/>
      <c r="BM286" s="25"/>
      <c r="BN286" s="25"/>
      <c r="BO286" s="25"/>
      <c r="BP286" s="25"/>
      <c r="BQ286" s="25"/>
      <c r="BR286" s="25"/>
    </row>
    <row r="287" spans="1:70" s="19" customFormat="1" ht="30" x14ac:dyDescent="0.25">
      <c r="A287" s="83"/>
      <c r="B287" s="99"/>
      <c r="C287" s="56" t="s">
        <v>10</v>
      </c>
      <c r="D287" s="14">
        <f t="shared" si="69"/>
        <v>231894.26</v>
      </c>
      <c r="E287" s="14"/>
      <c r="F287" s="14"/>
      <c r="G287" s="14">
        <v>3902.09</v>
      </c>
      <c r="H287" s="14">
        <v>68640</v>
      </c>
      <c r="I287" s="14">
        <v>159352.17000000001</v>
      </c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  <c r="AN287" s="25"/>
      <c r="AO287" s="25"/>
      <c r="AP287" s="25"/>
      <c r="AQ287" s="25"/>
      <c r="AR287" s="25"/>
      <c r="AS287" s="25"/>
      <c r="AT287" s="25"/>
      <c r="AU287" s="25"/>
      <c r="AV287" s="25"/>
      <c r="AW287" s="25"/>
      <c r="AX287" s="25"/>
      <c r="AY287" s="25"/>
      <c r="AZ287" s="25"/>
      <c r="BA287" s="25"/>
      <c r="BB287" s="25"/>
      <c r="BC287" s="25"/>
      <c r="BD287" s="25"/>
      <c r="BE287" s="25"/>
      <c r="BF287" s="25"/>
      <c r="BG287" s="25"/>
      <c r="BH287" s="25"/>
      <c r="BI287" s="25"/>
      <c r="BJ287" s="25"/>
      <c r="BK287" s="25"/>
      <c r="BL287" s="25"/>
      <c r="BM287" s="25"/>
      <c r="BN287" s="25"/>
      <c r="BO287" s="25"/>
      <c r="BP287" s="25"/>
      <c r="BQ287" s="25"/>
      <c r="BR287" s="25"/>
    </row>
    <row r="288" spans="1:70" s="19" customFormat="1" ht="30" x14ac:dyDescent="0.25">
      <c r="A288" s="84"/>
      <c r="B288" s="99"/>
      <c r="C288" s="56" t="s">
        <v>11</v>
      </c>
      <c r="D288" s="14">
        <f t="shared" si="69"/>
        <v>0</v>
      </c>
      <c r="E288" s="14"/>
      <c r="F288" s="14"/>
      <c r="G288" s="14"/>
      <c r="H288" s="14"/>
      <c r="I288" s="14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  <c r="AN288" s="25"/>
      <c r="AO288" s="25"/>
      <c r="AP288" s="25"/>
      <c r="AQ288" s="25"/>
      <c r="AR288" s="25"/>
      <c r="AS288" s="25"/>
      <c r="AT288" s="25"/>
      <c r="AU288" s="25"/>
      <c r="AV288" s="25"/>
      <c r="AW288" s="25"/>
      <c r="AX288" s="25"/>
      <c r="AY288" s="25"/>
      <c r="AZ288" s="25"/>
      <c r="BA288" s="25"/>
      <c r="BB288" s="25"/>
      <c r="BC288" s="25"/>
      <c r="BD288" s="25"/>
      <c r="BE288" s="25"/>
      <c r="BF288" s="25"/>
      <c r="BG288" s="25"/>
      <c r="BH288" s="25"/>
      <c r="BI288" s="25"/>
      <c r="BJ288" s="25"/>
      <c r="BK288" s="25"/>
      <c r="BL288" s="25"/>
      <c r="BM288" s="25"/>
      <c r="BN288" s="25"/>
      <c r="BO288" s="25"/>
      <c r="BP288" s="25"/>
      <c r="BQ288" s="25"/>
      <c r="BR288" s="25"/>
    </row>
    <row r="289" spans="1:70" s="19" customFormat="1" ht="24.75" customHeight="1" x14ac:dyDescent="0.25">
      <c r="A289" s="70" t="s">
        <v>127</v>
      </c>
      <c r="B289" s="89" t="s">
        <v>94</v>
      </c>
      <c r="C289" s="56" t="s">
        <v>7</v>
      </c>
      <c r="D289" s="14">
        <f t="shared" ref="D289:D347" si="94">SUM(E289:I289)</f>
        <v>1400000</v>
      </c>
      <c r="E289" s="14">
        <f t="shared" ref="E289:I289" si="95">E290+E291+E292+E293</f>
        <v>0</v>
      </c>
      <c r="F289" s="14">
        <f t="shared" si="95"/>
        <v>0</v>
      </c>
      <c r="G289" s="14">
        <f t="shared" si="95"/>
        <v>11658.3</v>
      </c>
      <c r="H289" s="14">
        <f t="shared" si="95"/>
        <v>332936.5</v>
      </c>
      <c r="I289" s="14">
        <f t="shared" si="95"/>
        <v>1055405.2</v>
      </c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/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  <c r="AZ289" s="25"/>
      <c r="BA289" s="25"/>
      <c r="BB289" s="25"/>
      <c r="BC289" s="25"/>
      <c r="BD289" s="25"/>
      <c r="BE289" s="25"/>
      <c r="BF289" s="25"/>
      <c r="BG289" s="25"/>
      <c r="BH289" s="25"/>
      <c r="BI289" s="25"/>
      <c r="BJ289" s="25"/>
      <c r="BK289" s="25"/>
      <c r="BL289" s="25"/>
      <c r="BM289" s="25"/>
      <c r="BN289" s="25"/>
      <c r="BO289" s="25"/>
      <c r="BP289" s="25"/>
      <c r="BQ289" s="25"/>
      <c r="BR289" s="25"/>
    </row>
    <row r="290" spans="1:70" s="19" customFormat="1" ht="21.75" customHeight="1" x14ac:dyDescent="0.25">
      <c r="A290" s="71"/>
      <c r="B290" s="94"/>
      <c r="C290" s="56" t="s">
        <v>15</v>
      </c>
      <c r="D290" s="14">
        <f t="shared" si="94"/>
        <v>0</v>
      </c>
      <c r="E290" s="14"/>
      <c r="F290" s="14"/>
      <c r="G290" s="14"/>
      <c r="H290" s="14"/>
      <c r="I290" s="14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  <c r="AN290" s="25"/>
      <c r="AO290" s="25"/>
      <c r="AP290" s="25"/>
      <c r="AQ290" s="25"/>
      <c r="AR290" s="25"/>
      <c r="AS290" s="25"/>
      <c r="AT290" s="25"/>
      <c r="AU290" s="25"/>
      <c r="AV290" s="25"/>
      <c r="AW290" s="25"/>
      <c r="AX290" s="25"/>
      <c r="AY290" s="25"/>
      <c r="AZ290" s="25"/>
      <c r="BA290" s="25"/>
      <c r="BB290" s="25"/>
      <c r="BC290" s="25"/>
      <c r="BD290" s="25"/>
      <c r="BE290" s="25"/>
      <c r="BF290" s="25"/>
      <c r="BG290" s="25"/>
      <c r="BH290" s="25"/>
      <c r="BI290" s="25"/>
      <c r="BJ290" s="25"/>
      <c r="BK290" s="25"/>
      <c r="BL290" s="25"/>
      <c r="BM290" s="25"/>
      <c r="BN290" s="25"/>
      <c r="BO290" s="25"/>
      <c r="BP290" s="25"/>
      <c r="BQ290" s="25"/>
      <c r="BR290" s="25"/>
    </row>
    <row r="291" spans="1:70" s="19" customFormat="1" ht="21" customHeight="1" x14ac:dyDescent="0.25">
      <c r="A291" s="71"/>
      <c r="B291" s="94"/>
      <c r="C291" s="56" t="s">
        <v>9</v>
      </c>
      <c r="D291" s="14">
        <f t="shared" si="94"/>
        <v>1039214.44</v>
      </c>
      <c r="E291" s="14"/>
      <c r="F291" s="14"/>
      <c r="G291" s="14">
        <v>8405.64</v>
      </c>
      <c r="H291" s="14">
        <v>254030.5</v>
      </c>
      <c r="I291" s="14">
        <v>776778.3</v>
      </c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  <c r="AN291" s="25"/>
      <c r="AO291" s="25"/>
      <c r="AP291" s="25"/>
      <c r="AQ291" s="25"/>
      <c r="AR291" s="25"/>
      <c r="AS291" s="25"/>
      <c r="AT291" s="25"/>
      <c r="AU291" s="25"/>
      <c r="AV291" s="25"/>
      <c r="AW291" s="25"/>
      <c r="AX291" s="25"/>
      <c r="AY291" s="25"/>
      <c r="AZ291" s="25"/>
      <c r="BA291" s="25"/>
      <c r="BB291" s="25"/>
      <c r="BC291" s="25"/>
      <c r="BD291" s="25"/>
      <c r="BE291" s="25"/>
      <c r="BF291" s="25"/>
      <c r="BG291" s="25"/>
      <c r="BH291" s="25"/>
      <c r="BI291" s="25"/>
      <c r="BJ291" s="25"/>
      <c r="BK291" s="25"/>
      <c r="BL291" s="25"/>
      <c r="BM291" s="25"/>
      <c r="BN291" s="25"/>
      <c r="BO291" s="25"/>
      <c r="BP291" s="25"/>
      <c r="BQ291" s="25"/>
      <c r="BR291" s="25"/>
    </row>
    <row r="292" spans="1:70" s="19" customFormat="1" ht="30" x14ac:dyDescent="0.25">
      <c r="A292" s="71"/>
      <c r="B292" s="94"/>
      <c r="C292" s="56" t="s">
        <v>10</v>
      </c>
      <c r="D292" s="14">
        <f t="shared" si="94"/>
        <v>360785.56</v>
      </c>
      <c r="E292" s="14"/>
      <c r="F292" s="14"/>
      <c r="G292" s="14">
        <v>3252.66</v>
      </c>
      <c r="H292" s="14">
        <v>78906</v>
      </c>
      <c r="I292" s="14">
        <v>278626.90000000002</v>
      </c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  <c r="AN292" s="25"/>
      <c r="AO292" s="25"/>
      <c r="AP292" s="25"/>
      <c r="AQ292" s="25"/>
      <c r="AR292" s="25"/>
      <c r="AS292" s="25"/>
      <c r="AT292" s="25"/>
      <c r="AU292" s="25"/>
      <c r="AV292" s="25"/>
      <c r="AW292" s="25"/>
      <c r="AX292" s="25"/>
      <c r="AY292" s="25"/>
      <c r="AZ292" s="25"/>
      <c r="BA292" s="25"/>
      <c r="BB292" s="25"/>
      <c r="BC292" s="25"/>
      <c r="BD292" s="25"/>
      <c r="BE292" s="25"/>
      <c r="BF292" s="25"/>
      <c r="BG292" s="25"/>
      <c r="BH292" s="25"/>
      <c r="BI292" s="25"/>
      <c r="BJ292" s="25"/>
      <c r="BK292" s="25"/>
      <c r="BL292" s="25"/>
      <c r="BM292" s="25"/>
      <c r="BN292" s="25"/>
      <c r="BO292" s="25"/>
      <c r="BP292" s="25"/>
      <c r="BQ292" s="25"/>
      <c r="BR292" s="25"/>
    </row>
    <row r="293" spans="1:70" s="19" customFormat="1" ht="30" x14ac:dyDescent="0.25">
      <c r="A293" s="72"/>
      <c r="B293" s="94"/>
      <c r="C293" s="56" t="s">
        <v>11</v>
      </c>
      <c r="D293" s="14">
        <f t="shared" si="94"/>
        <v>0</v>
      </c>
      <c r="E293" s="14"/>
      <c r="F293" s="14"/>
      <c r="G293" s="14"/>
      <c r="H293" s="14"/>
      <c r="I293" s="14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  <c r="AO293" s="25"/>
      <c r="AP293" s="25"/>
      <c r="AQ293" s="25"/>
      <c r="AR293" s="25"/>
      <c r="AS293" s="25"/>
      <c r="AT293" s="25"/>
      <c r="AU293" s="25"/>
      <c r="AV293" s="25"/>
      <c r="AW293" s="25"/>
      <c r="AX293" s="25"/>
      <c r="AY293" s="25"/>
      <c r="AZ293" s="25"/>
      <c r="BA293" s="25"/>
      <c r="BB293" s="25"/>
      <c r="BC293" s="25"/>
      <c r="BD293" s="25"/>
      <c r="BE293" s="25"/>
      <c r="BF293" s="25"/>
      <c r="BG293" s="25"/>
      <c r="BH293" s="25"/>
      <c r="BI293" s="25"/>
      <c r="BJ293" s="25"/>
      <c r="BK293" s="25"/>
      <c r="BL293" s="25"/>
      <c r="BM293" s="25"/>
      <c r="BN293" s="25"/>
      <c r="BO293" s="25"/>
      <c r="BP293" s="25"/>
      <c r="BQ293" s="25"/>
      <c r="BR293" s="25"/>
    </row>
    <row r="294" spans="1:70" s="19" customFormat="1" ht="21.75" customHeight="1" x14ac:dyDescent="0.25">
      <c r="A294" s="70" t="s">
        <v>113</v>
      </c>
      <c r="B294" s="91" t="s">
        <v>93</v>
      </c>
      <c r="C294" s="56" t="s">
        <v>7</v>
      </c>
      <c r="D294" s="14">
        <f t="shared" si="94"/>
        <v>2830000</v>
      </c>
      <c r="E294" s="14">
        <f t="shared" ref="E294:I294" si="96">E295+E296+E297+E298</f>
        <v>0</v>
      </c>
      <c r="F294" s="14">
        <f t="shared" si="96"/>
        <v>0</v>
      </c>
      <c r="G294" s="14">
        <f t="shared" si="96"/>
        <v>19049.509999999998</v>
      </c>
      <c r="H294" s="14">
        <f t="shared" si="96"/>
        <v>1708950.49</v>
      </c>
      <c r="I294" s="14">
        <f t="shared" si="96"/>
        <v>1102000</v>
      </c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  <c r="AP294" s="25"/>
      <c r="AQ294" s="25"/>
      <c r="AR294" s="25"/>
      <c r="AS294" s="25"/>
      <c r="AT294" s="25"/>
      <c r="AU294" s="25"/>
      <c r="AV294" s="25"/>
      <c r="AW294" s="25"/>
      <c r="AX294" s="25"/>
      <c r="AY294" s="25"/>
      <c r="AZ294" s="25"/>
      <c r="BA294" s="25"/>
      <c r="BB294" s="25"/>
      <c r="BC294" s="25"/>
      <c r="BD294" s="25"/>
      <c r="BE294" s="25"/>
      <c r="BF294" s="25"/>
      <c r="BG294" s="25"/>
      <c r="BH294" s="25"/>
      <c r="BI294" s="25"/>
      <c r="BJ294" s="25"/>
      <c r="BK294" s="25"/>
      <c r="BL294" s="25"/>
      <c r="BM294" s="25"/>
      <c r="BN294" s="25"/>
      <c r="BO294" s="25"/>
      <c r="BP294" s="25"/>
      <c r="BQ294" s="25"/>
      <c r="BR294" s="25"/>
    </row>
    <row r="295" spans="1:70" s="19" customFormat="1" ht="24.75" customHeight="1" x14ac:dyDescent="0.25">
      <c r="A295" s="71"/>
      <c r="B295" s="91"/>
      <c r="C295" s="56" t="s">
        <v>15</v>
      </c>
      <c r="D295" s="14">
        <f t="shared" si="94"/>
        <v>0</v>
      </c>
      <c r="E295" s="14"/>
      <c r="F295" s="14"/>
      <c r="G295" s="14"/>
      <c r="H295" s="14"/>
      <c r="I295" s="14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  <c r="AO295" s="25"/>
      <c r="AP295" s="25"/>
      <c r="AQ295" s="25"/>
      <c r="AR295" s="25"/>
      <c r="AS295" s="25"/>
      <c r="AT295" s="25"/>
      <c r="AU295" s="25"/>
      <c r="AV295" s="25"/>
      <c r="AW295" s="25"/>
      <c r="AX295" s="25"/>
      <c r="AY295" s="25"/>
      <c r="AZ295" s="25"/>
      <c r="BA295" s="25"/>
      <c r="BB295" s="25"/>
      <c r="BC295" s="25"/>
      <c r="BD295" s="25"/>
      <c r="BE295" s="25"/>
      <c r="BF295" s="25"/>
      <c r="BG295" s="25"/>
      <c r="BH295" s="25"/>
      <c r="BI295" s="25"/>
      <c r="BJ295" s="25"/>
      <c r="BK295" s="25"/>
      <c r="BL295" s="25"/>
      <c r="BM295" s="25"/>
      <c r="BN295" s="25"/>
      <c r="BO295" s="25"/>
      <c r="BP295" s="25"/>
      <c r="BQ295" s="25"/>
      <c r="BR295" s="25"/>
    </row>
    <row r="296" spans="1:70" s="19" customFormat="1" ht="23.25" customHeight="1" x14ac:dyDescent="0.25">
      <c r="A296" s="71"/>
      <c r="B296" s="91"/>
      <c r="C296" s="56" t="s">
        <v>9</v>
      </c>
      <c r="D296" s="14">
        <f t="shared" si="94"/>
        <v>2082594.26</v>
      </c>
      <c r="E296" s="14"/>
      <c r="F296" s="14"/>
      <c r="G296" s="14">
        <v>13734.7</v>
      </c>
      <c r="H296" s="14">
        <v>1257787.56</v>
      </c>
      <c r="I296" s="14">
        <v>811072</v>
      </c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  <c r="AP296" s="25"/>
      <c r="AQ296" s="25"/>
      <c r="AR296" s="25"/>
      <c r="AS296" s="25"/>
      <c r="AT296" s="25"/>
      <c r="AU296" s="25"/>
      <c r="AV296" s="25"/>
      <c r="AW296" s="25"/>
      <c r="AX296" s="25"/>
      <c r="AY296" s="25"/>
      <c r="AZ296" s="25"/>
      <c r="BA296" s="25"/>
      <c r="BB296" s="25"/>
      <c r="BC296" s="25"/>
      <c r="BD296" s="25"/>
      <c r="BE296" s="25"/>
      <c r="BF296" s="25"/>
      <c r="BG296" s="25"/>
      <c r="BH296" s="25"/>
      <c r="BI296" s="25"/>
      <c r="BJ296" s="25"/>
      <c r="BK296" s="25"/>
      <c r="BL296" s="25"/>
      <c r="BM296" s="25"/>
      <c r="BN296" s="25"/>
      <c r="BO296" s="25"/>
      <c r="BP296" s="25"/>
      <c r="BQ296" s="25"/>
      <c r="BR296" s="25"/>
    </row>
    <row r="297" spans="1:70" s="19" customFormat="1" ht="30" x14ac:dyDescent="0.25">
      <c r="A297" s="71"/>
      <c r="B297" s="91"/>
      <c r="C297" s="56" t="s">
        <v>10</v>
      </c>
      <c r="D297" s="14">
        <f t="shared" si="94"/>
        <v>747405.74</v>
      </c>
      <c r="E297" s="14"/>
      <c r="F297" s="14"/>
      <c r="G297" s="14">
        <v>5314.81</v>
      </c>
      <c r="H297" s="14">
        <v>451162.93</v>
      </c>
      <c r="I297" s="14">
        <v>290928</v>
      </c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  <c r="AO297" s="25"/>
      <c r="AP297" s="25"/>
      <c r="AQ297" s="25"/>
      <c r="AR297" s="25"/>
      <c r="AS297" s="25"/>
      <c r="AT297" s="25"/>
      <c r="AU297" s="25"/>
      <c r="AV297" s="25"/>
      <c r="AW297" s="25"/>
      <c r="AX297" s="25"/>
      <c r="AY297" s="25"/>
      <c r="AZ297" s="25"/>
      <c r="BA297" s="25"/>
      <c r="BB297" s="25"/>
      <c r="BC297" s="25"/>
      <c r="BD297" s="25"/>
      <c r="BE297" s="25"/>
      <c r="BF297" s="25"/>
      <c r="BG297" s="25"/>
      <c r="BH297" s="25"/>
      <c r="BI297" s="25"/>
      <c r="BJ297" s="25"/>
      <c r="BK297" s="25"/>
      <c r="BL297" s="25"/>
      <c r="BM297" s="25"/>
      <c r="BN297" s="25"/>
      <c r="BO297" s="25"/>
      <c r="BP297" s="25"/>
      <c r="BQ297" s="25"/>
      <c r="BR297" s="25"/>
    </row>
    <row r="298" spans="1:70" s="19" customFormat="1" ht="30" x14ac:dyDescent="0.25">
      <c r="A298" s="72"/>
      <c r="B298" s="91"/>
      <c r="C298" s="56" t="s">
        <v>11</v>
      </c>
      <c r="D298" s="14">
        <f t="shared" si="94"/>
        <v>0</v>
      </c>
      <c r="E298" s="14"/>
      <c r="F298" s="14"/>
      <c r="G298" s="14"/>
      <c r="H298" s="14"/>
      <c r="I298" s="14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  <c r="AN298" s="25"/>
      <c r="AO298" s="25"/>
      <c r="AP298" s="25"/>
      <c r="AQ298" s="25"/>
      <c r="AR298" s="25"/>
      <c r="AS298" s="25"/>
      <c r="AT298" s="25"/>
      <c r="AU298" s="25"/>
      <c r="AV298" s="25"/>
      <c r="AW298" s="25"/>
      <c r="AX298" s="25"/>
      <c r="AY298" s="25"/>
      <c r="AZ298" s="25"/>
      <c r="BA298" s="25"/>
      <c r="BB298" s="25"/>
      <c r="BC298" s="25"/>
      <c r="BD298" s="25"/>
      <c r="BE298" s="25"/>
      <c r="BF298" s="25"/>
      <c r="BG298" s="25"/>
      <c r="BH298" s="25"/>
      <c r="BI298" s="25"/>
      <c r="BJ298" s="25"/>
      <c r="BK298" s="25"/>
      <c r="BL298" s="25"/>
      <c r="BM298" s="25"/>
      <c r="BN298" s="25"/>
      <c r="BO298" s="25"/>
      <c r="BP298" s="25"/>
      <c r="BQ298" s="25"/>
      <c r="BR298" s="25"/>
    </row>
    <row r="299" spans="1:70" s="19" customFormat="1" ht="15" customHeight="1" x14ac:dyDescent="0.25">
      <c r="A299" s="70" t="s">
        <v>114</v>
      </c>
      <c r="B299" s="91" t="s">
        <v>151</v>
      </c>
      <c r="C299" s="56" t="s">
        <v>7</v>
      </c>
      <c r="D299" s="14">
        <f t="shared" si="94"/>
        <v>1400000</v>
      </c>
      <c r="E299" s="14">
        <f t="shared" ref="E299:I299" si="97">E300+E301+E302+E303</f>
        <v>0</v>
      </c>
      <c r="F299" s="14">
        <f t="shared" si="97"/>
        <v>0</v>
      </c>
      <c r="G299" s="14">
        <f t="shared" si="97"/>
        <v>11658.3</v>
      </c>
      <c r="H299" s="14">
        <f t="shared" si="97"/>
        <v>332936.5</v>
      </c>
      <c r="I299" s="14">
        <f t="shared" si="97"/>
        <v>1055405.2</v>
      </c>
      <c r="K299" s="23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  <c r="AO299" s="25"/>
      <c r="AP299" s="25"/>
      <c r="AQ299" s="25"/>
      <c r="AR299" s="25"/>
      <c r="AS299" s="25"/>
      <c r="AT299" s="25"/>
      <c r="AU299" s="25"/>
      <c r="AV299" s="25"/>
      <c r="AW299" s="25"/>
      <c r="AX299" s="25"/>
      <c r="AY299" s="25"/>
      <c r="AZ299" s="25"/>
      <c r="BA299" s="25"/>
      <c r="BB299" s="25"/>
      <c r="BC299" s="25"/>
      <c r="BD299" s="25"/>
      <c r="BE299" s="25"/>
      <c r="BF299" s="25"/>
      <c r="BG299" s="25"/>
      <c r="BH299" s="25"/>
      <c r="BI299" s="25"/>
      <c r="BJ299" s="25"/>
      <c r="BK299" s="25"/>
      <c r="BL299" s="25"/>
      <c r="BM299" s="25"/>
      <c r="BN299" s="25"/>
      <c r="BO299" s="25"/>
      <c r="BP299" s="25"/>
      <c r="BQ299" s="25"/>
      <c r="BR299" s="25"/>
    </row>
    <row r="300" spans="1:70" s="19" customFormat="1" x14ac:dyDescent="0.25">
      <c r="A300" s="71"/>
      <c r="B300" s="91"/>
      <c r="C300" s="56" t="s">
        <v>15</v>
      </c>
      <c r="D300" s="14">
        <f t="shared" si="94"/>
        <v>0</v>
      </c>
      <c r="E300" s="14"/>
      <c r="F300" s="14"/>
      <c r="G300" s="14"/>
      <c r="H300" s="14"/>
      <c r="I300" s="14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  <c r="AO300" s="25"/>
      <c r="AP300" s="25"/>
      <c r="AQ300" s="25"/>
      <c r="AR300" s="25"/>
      <c r="AS300" s="25"/>
      <c r="AT300" s="25"/>
      <c r="AU300" s="25"/>
      <c r="AV300" s="25"/>
      <c r="AW300" s="25"/>
      <c r="AX300" s="25"/>
      <c r="AY300" s="25"/>
      <c r="AZ300" s="25"/>
      <c r="BA300" s="25"/>
      <c r="BB300" s="25"/>
      <c r="BC300" s="25"/>
      <c r="BD300" s="25"/>
      <c r="BE300" s="25"/>
      <c r="BF300" s="25"/>
      <c r="BG300" s="25"/>
      <c r="BH300" s="25"/>
      <c r="BI300" s="25"/>
      <c r="BJ300" s="25"/>
      <c r="BK300" s="25"/>
      <c r="BL300" s="25"/>
      <c r="BM300" s="25"/>
      <c r="BN300" s="25"/>
      <c r="BO300" s="25"/>
      <c r="BP300" s="25"/>
      <c r="BQ300" s="25"/>
      <c r="BR300" s="25"/>
    </row>
    <row r="301" spans="1:70" s="19" customFormat="1" x14ac:dyDescent="0.25">
      <c r="A301" s="71"/>
      <c r="B301" s="91"/>
      <c r="C301" s="56" t="s">
        <v>9</v>
      </c>
      <c r="D301" s="14">
        <f t="shared" si="94"/>
        <v>1039214.44</v>
      </c>
      <c r="E301" s="14"/>
      <c r="F301" s="14"/>
      <c r="G301" s="14">
        <v>8405.64</v>
      </c>
      <c r="H301" s="14">
        <v>254030.5</v>
      </c>
      <c r="I301" s="14">
        <v>776778.3</v>
      </c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  <c r="AN301" s="25"/>
      <c r="AO301" s="25"/>
      <c r="AP301" s="25"/>
      <c r="AQ301" s="25"/>
      <c r="AR301" s="25"/>
      <c r="AS301" s="25"/>
      <c r="AT301" s="25"/>
      <c r="AU301" s="25"/>
      <c r="AV301" s="25"/>
      <c r="AW301" s="25"/>
      <c r="AX301" s="25"/>
      <c r="AY301" s="25"/>
      <c r="AZ301" s="25"/>
      <c r="BA301" s="25"/>
      <c r="BB301" s="25"/>
      <c r="BC301" s="25"/>
      <c r="BD301" s="25"/>
      <c r="BE301" s="25"/>
      <c r="BF301" s="25"/>
      <c r="BG301" s="25"/>
      <c r="BH301" s="25"/>
      <c r="BI301" s="25"/>
      <c r="BJ301" s="25"/>
      <c r="BK301" s="25"/>
      <c r="BL301" s="25"/>
      <c r="BM301" s="25"/>
      <c r="BN301" s="25"/>
      <c r="BO301" s="25"/>
      <c r="BP301" s="25"/>
      <c r="BQ301" s="25"/>
      <c r="BR301" s="25"/>
    </row>
    <row r="302" spans="1:70" s="19" customFormat="1" ht="30" x14ac:dyDescent="0.25">
      <c r="A302" s="71"/>
      <c r="B302" s="91"/>
      <c r="C302" s="56" t="s">
        <v>10</v>
      </c>
      <c r="D302" s="14">
        <f t="shared" si="94"/>
        <v>360785.56</v>
      </c>
      <c r="E302" s="14"/>
      <c r="F302" s="14"/>
      <c r="G302" s="14">
        <v>3252.66</v>
      </c>
      <c r="H302" s="14">
        <v>78906</v>
      </c>
      <c r="I302" s="14">
        <v>278626.90000000002</v>
      </c>
      <c r="K302" s="23"/>
      <c r="L302" s="23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  <c r="AN302" s="25"/>
      <c r="AO302" s="25"/>
      <c r="AP302" s="25"/>
      <c r="AQ302" s="25"/>
      <c r="AR302" s="25"/>
      <c r="AS302" s="25"/>
      <c r="AT302" s="25"/>
      <c r="AU302" s="25"/>
      <c r="AV302" s="25"/>
      <c r="AW302" s="25"/>
      <c r="AX302" s="25"/>
      <c r="AY302" s="25"/>
      <c r="AZ302" s="25"/>
      <c r="BA302" s="25"/>
      <c r="BB302" s="25"/>
      <c r="BC302" s="25"/>
      <c r="BD302" s="25"/>
      <c r="BE302" s="25"/>
      <c r="BF302" s="25"/>
      <c r="BG302" s="25"/>
      <c r="BH302" s="25"/>
      <c r="BI302" s="25"/>
      <c r="BJ302" s="25"/>
      <c r="BK302" s="25"/>
      <c r="BL302" s="25"/>
      <c r="BM302" s="25"/>
      <c r="BN302" s="25"/>
      <c r="BO302" s="25"/>
      <c r="BP302" s="25"/>
      <c r="BQ302" s="25"/>
      <c r="BR302" s="25"/>
    </row>
    <row r="303" spans="1:70" s="19" customFormat="1" ht="30" x14ac:dyDescent="0.25">
      <c r="A303" s="72"/>
      <c r="B303" s="91"/>
      <c r="C303" s="56" t="s">
        <v>11</v>
      </c>
      <c r="D303" s="14">
        <f t="shared" si="94"/>
        <v>0</v>
      </c>
      <c r="E303" s="14"/>
      <c r="F303" s="14"/>
      <c r="G303" s="14"/>
      <c r="H303" s="14"/>
      <c r="I303" s="14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  <c r="AN303" s="25"/>
      <c r="AO303" s="25"/>
      <c r="AP303" s="25"/>
      <c r="AQ303" s="25"/>
      <c r="AR303" s="25"/>
      <c r="AS303" s="25"/>
      <c r="AT303" s="25"/>
      <c r="AU303" s="25"/>
      <c r="AV303" s="25"/>
      <c r="AW303" s="25"/>
      <c r="AX303" s="25"/>
      <c r="AY303" s="25"/>
      <c r="AZ303" s="25"/>
      <c r="BA303" s="25"/>
      <c r="BB303" s="25"/>
      <c r="BC303" s="25"/>
      <c r="BD303" s="25"/>
      <c r="BE303" s="25"/>
      <c r="BF303" s="25"/>
      <c r="BG303" s="25"/>
      <c r="BH303" s="25"/>
      <c r="BI303" s="25"/>
      <c r="BJ303" s="25"/>
      <c r="BK303" s="25"/>
      <c r="BL303" s="25"/>
      <c r="BM303" s="25"/>
      <c r="BN303" s="25"/>
      <c r="BO303" s="25"/>
      <c r="BP303" s="25"/>
      <c r="BQ303" s="25"/>
      <c r="BR303" s="25"/>
    </row>
    <row r="304" spans="1:70" s="19" customFormat="1" ht="22.5" customHeight="1" x14ac:dyDescent="0.25">
      <c r="A304" s="82" t="s">
        <v>115</v>
      </c>
      <c r="B304" s="105" t="s">
        <v>165</v>
      </c>
      <c r="C304" s="58" t="s">
        <v>7</v>
      </c>
      <c r="D304" s="16">
        <f t="shared" si="94"/>
        <v>2922590.6</v>
      </c>
      <c r="E304" s="16">
        <f t="shared" ref="E304:I304" si="98">E305+E306+E307+E308</f>
        <v>0</v>
      </c>
      <c r="F304" s="16">
        <f t="shared" si="98"/>
        <v>0</v>
      </c>
      <c r="G304" s="16">
        <f t="shared" si="98"/>
        <v>16420.7</v>
      </c>
      <c r="H304" s="16">
        <f t="shared" si="98"/>
        <v>966547.5</v>
      </c>
      <c r="I304" s="16">
        <f t="shared" si="98"/>
        <v>1939622.4</v>
      </c>
      <c r="J304" s="30"/>
      <c r="K304" s="52"/>
      <c r="L304" s="30"/>
      <c r="M304" s="30"/>
      <c r="N304" s="30"/>
      <c r="O304" s="30"/>
      <c r="P304" s="30"/>
      <c r="Q304" s="30"/>
      <c r="R304" s="40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  <c r="AN304" s="25"/>
      <c r="AO304" s="25"/>
      <c r="AP304" s="25"/>
      <c r="AQ304" s="25"/>
      <c r="AR304" s="25"/>
      <c r="AS304" s="25"/>
      <c r="AT304" s="25"/>
      <c r="AU304" s="25"/>
      <c r="AV304" s="25"/>
      <c r="AW304" s="25"/>
      <c r="AX304" s="25"/>
      <c r="AY304" s="25"/>
      <c r="AZ304" s="25"/>
      <c r="BA304" s="25"/>
      <c r="BB304" s="25"/>
      <c r="BC304" s="25"/>
      <c r="BD304" s="25"/>
      <c r="BE304" s="25"/>
      <c r="BF304" s="25"/>
      <c r="BG304" s="25"/>
      <c r="BH304" s="25"/>
      <c r="BI304" s="25"/>
      <c r="BJ304" s="25"/>
      <c r="BK304" s="25"/>
      <c r="BL304" s="25"/>
      <c r="BM304" s="25"/>
      <c r="BN304" s="25"/>
      <c r="BO304" s="25"/>
      <c r="BP304" s="25"/>
      <c r="BQ304" s="25"/>
      <c r="BR304" s="25"/>
    </row>
    <row r="305" spans="1:70" s="19" customFormat="1" ht="23.25" customHeight="1" x14ac:dyDescent="0.25">
      <c r="A305" s="83"/>
      <c r="B305" s="106"/>
      <c r="C305" s="58" t="s">
        <v>15</v>
      </c>
      <c r="D305" s="16">
        <f t="shared" si="94"/>
        <v>0</v>
      </c>
      <c r="E305" s="16"/>
      <c r="F305" s="16"/>
      <c r="G305" s="16"/>
      <c r="H305" s="16"/>
      <c r="I305" s="16"/>
      <c r="J305" s="30"/>
      <c r="K305" s="30"/>
      <c r="L305" s="30"/>
      <c r="M305" s="30"/>
      <c r="N305" s="30"/>
      <c r="O305" s="30"/>
      <c r="P305" s="30"/>
      <c r="Q305" s="30"/>
      <c r="R305" s="40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  <c r="AN305" s="25"/>
      <c r="AO305" s="25"/>
      <c r="AP305" s="25"/>
      <c r="AQ305" s="25"/>
      <c r="AR305" s="25"/>
      <c r="AS305" s="25"/>
      <c r="AT305" s="25"/>
      <c r="AU305" s="25"/>
      <c r="AV305" s="25"/>
      <c r="AW305" s="25"/>
      <c r="AX305" s="25"/>
      <c r="AY305" s="25"/>
      <c r="AZ305" s="25"/>
      <c r="BA305" s="25"/>
      <c r="BB305" s="25"/>
      <c r="BC305" s="25"/>
      <c r="BD305" s="25"/>
      <c r="BE305" s="25"/>
      <c r="BF305" s="25"/>
      <c r="BG305" s="25"/>
      <c r="BH305" s="25"/>
      <c r="BI305" s="25"/>
      <c r="BJ305" s="25"/>
      <c r="BK305" s="25"/>
      <c r="BL305" s="25"/>
      <c r="BM305" s="25"/>
      <c r="BN305" s="25"/>
      <c r="BO305" s="25"/>
      <c r="BP305" s="25"/>
      <c r="BQ305" s="25"/>
      <c r="BR305" s="25"/>
    </row>
    <row r="306" spans="1:70" s="19" customFormat="1" ht="27" customHeight="1" x14ac:dyDescent="0.25">
      <c r="A306" s="83"/>
      <c r="B306" s="106"/>
      <c r="C306" s="58" t="s">
        <v>9</v>
      </c>
      <c r="D306" s="16">
        <f t="shared" si="94"/>
        <v>2127646</v>
      </c>
      <c r="E306" s="16"/>
      <c r="F306" s="16"/>
      <c r="G306" s="68">
        <v>11954.3</v>
      </c>
      <c r="H306" s="68">
        <v>703646.6</v>
      </c>
      <c r="I306" s="68">
        <v>1412045.1</v>
      </c>
      <c r="J306" s="30"/>
      <c r="K306" s="30"/>
      <c r="L306" s="30"/>
      <c r="M306" s="30"/>
      <c r="N306" s="30"/>
      <c r="O306" s="30"/>
      <c r="P306" s="30"/>
      <c r="Q306" s="30"/>
      <c r="R306" s="40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  <c r="AN306" s="25"/>
      <c r="AO306" s="25"/>
      <c r="AP306" s="25"/>
      <c r="AQ306" s="25"/>
      <c r="AR306" s="25"/>
      <c r="AS306" s="25"/>
      <c r="AT306" s="25"/>
      <c r="AU306" s="25"/>
      <c r="AV306" s="25"/>
      <c r="AW306" s="25"/>
      <c r="AX306" s="25"/>
      <c r="AY306" s="25"/>
      <c r="AZ306" s="25"/>
      <c r="BA306" s="25"/>
      <c r="BB306" s="25"/>
      <c r="BC306" s="25"/>
      <c r="BD306" s="25"/>
      <c r="BE306" s="25"/>
      <c r="BF306" s="25"/>
      <c r="BG306" s="25"/>
      <c r="BH306" s="25"/>
      <c r="BI306" s="25"/>
      <c r="BJ306" s="25"/>
      <c r="BK306" s="25"/>
      <c r="BL306" s="25"/>
      <c r="BM306" s="25"/>
      <c r="BN306" s="25"/>
      <c r="BO306" s="25"/>
      <c r="BP306" s="25"/>
      <c r="BQ306" s="25"/>
      <c r="BR306" s="25"/>
    </row>
    <row r="307" spans="1:70" s="19" customFormat="1" ht="38.25" customHeight="1" x14ac:dyDescent="0.25">
      <c r="A307" s="83"/>
      <c r="B307" s="106"/>
      <c r="C307" s="58" t="s">
        <v>10</v>
      </c>
      <c r="D307" s="16">
        <f t="shared" si="94"/>
        <v>794944.6</v>
      </c>
      <c r="E307" s="16"/>
      <c r="F307" s="16"/>
      <c r="G307" s="68">
        <v>4466.3999999999996</v>
      </c>
      <c r="H307" s="68">
        <v>262900.90000000002</v>
      </c>
      <c r="I307" s="68">
        <v>527577.30000000005</v>
      </c>
      <c r="J307" s="30"/>
      <c r="K307" s="52"/>
      <c r="L307" s="30"/>
      <c r="M307" s="30"/>
      <c r="N307" s="30"/>
      <c r="O307" s="30"/>
      <c r="P307" s="30"/>
      <c r="Q307" s="30"/>
      <c r="R307" s="40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  <c r="AG307" s="25"/>
      <c r="AH307" s="25"/>
      <c r="AI307" s="25"/>
      <c r="AJ307" s="25"/>
      <c r="AK307" s="25"/>
      <c r="AL307" s="25"/>
      <c r="AM307" s="25"/>
      <c r="AN307" s="25"/>
      <c r="AO307" s="25"/>
      <c r="AP307" s="25"/>
      <c r="AQ307" s="25"/>
      <c r="AR307" s="25"/>
      <c r="AS307" s="25"/>
      <c r="AT307" s="25"/>
      <c r="AU307" s="25"/>
      <c r="AV307" s="25"/>
      <c r="AW307" s="25"/>
      <c r="AX307" s="25"/>
      <c r="AY307" s="25"/>
      <c r="AZ307" s="25"/>
      <c r="BA307" s="25"/>
      <c r="BB307" s="25"/>
      <c r="BC307" s="25"/>
      <c r="BD307" s="25"/>
      <c r="BE307" s="25"/>
      <c r="BF307" s="25"/>
      <c r="BG307" s="25"/>
      <c r="BH307" s="25"/>
      <c r="BI307" s="25"/>
      <c r="BJ307" s="25"/>
      <c r="BK307" s="25"/>
      <c r="BL307" s="25"/>
      <c r="BM307" s="25"/>
      <c r="BN307" s="25"/>
      <c r="BO307" s="25"/>
      <c r="BP307" s="25"/>
      <c r="BQ307" s="25"/>
      <c r="BR307" s="25"/>
    </row>
    <row r="308" spans="1:70" s="19" customFormat="1" ht="30" x14ac:dyDescent="0.25">
      <c r="A308" s="84"/>
      <c r="B308" s="107"/>
      <c r="C308" s="58" t="s">
        <v>11</v>
      </c>
      <c r="D308" s="16">
        <f t="shared" si="94"/>
        <v>0</v>
      </c>
      <c r="E308" s="16"/>
      <c r="F308" s="16"/>
      <c r="G308" s="16"/>
      <c r="H308" s="16"/>
      <c r="I308" s="16"/>
      <c r="J308" s="30"/>
      <c r="K308" s="30"/>
      <c r="L308" s="30"/>
      <c r="M308" s="30"/>
      <c r="N308" s="30"/>
      <c r="O308" s="30"/>
      <c r="P308" s="30"/>
      <c r="Q308" s="30"/>
      <c r="R308" s="40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  <c r="AN308" s="25"/>
      <c r="AO308" s="25"/>
      <c r="AP308" s="25"/>
      <c r="AQ308" s="25"/>
      <c r="AR308" s="25"/>
      <c r="AS308" s="25"/>
      <c r="AT308" s="25"/>
      <c r="AU308" s="25"/>
      <c r="AV308" s="25"/>
      <c r="AW308" s="25"/>
      <c r="AX308" s="25"/>
      <c r="AY308" s="25"/>
      <c r="AZ308" s="25"/>
      <c r="BA308" s="25"/>
      <c r="BB308" s="25"/>
      <c r="BC308" s="25"/>
      <c r="BD308" s="25"/>
      <c r="BE308" s="25"/>
      <c r="BF308" s="25"/>
      <c r="BG308" s="25"/>
      <c r="BH308" s="25"/>
      <c r="BI308" s="25"/>
      <c r="BJ308" s="25"/>
      <c r="BK308" s="25"/>
      <c r="BL308" s="25"/>
      <c r="BM308" s="25"/>
      <c r="BN308" s="25"/>
      <c r="BO308" s="25"/>
      <c r="BP308" s="25"/>
      <c r="BQ308" s="25"/>
      <c r="BR308" s="25"/>
    </row>
    <row r="309" spans="1:70" s="19" customFormat="1" ht="23.25" customHeight="1" x14ac:dyDescent="0.25">
      <c r="A309" s="70" t="s">
        <v>140</v>
      </c>
      <c r="B309" s="102" t="s">
        <v>160</v>
      </c>
      <c r="C309" s="58" t="s">
        <v>7</v>
      </c>
      <c r="D309" s="16">
        <f t="shared" si="94"/>
        <v>532503</v>
      </c>
      <c r="E309" s="16">
        <f t="shared" ref="E309:I309" si="99">E310+E311+E312+E313</f>
        <v>0</v>
      </c>
      <c r="F309" s="16">
        <f t="shared" si="99"/>
        <v>0</v>
      </c>
      <c r="G309" s="16">
        <f t="shared" si="99"/>
        <v>0</v>
      </c>
      <c r="H309" s="16">
        <f t="shared" si="99"/>
        <v>30000</v>
      </c>
      <c r="I309" s="16">
        <f t="shared" si="99"/>
        <v>502503</v>
      </c>
      <c r="J309" s="30"/>
      <c r="K309" s="52"/>
      <c r="L309" s="30"/>
      <c r="M309" s="30"/>
      <c r="N309" s="30"/>
      <c r="O309" s="30"/>
      <c r="P309" s="30"/>
      <c r="Q309" s="30"/>
      <c r="R309" s="40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  <c r="AN309" s="25"/>
      <c r="AO309" s="25"/>
      <c r="AP309" s="25"/>
      <c r="AQ309" s="25"/>
      <c r="AR309" s="25"/>
      <c r="AS309" s="25"/>
      <c r="AT309" s="25"/>
      <c r="AU309" s="25"/>
      <c r="AV309" s="25"/>
      <c r="AW309" s="25"/>
      <c r="AX309" s="25"/>
      <c r="AY309" s="25"/>
      <c r="AZ309" s="25"/>
      <c r="BA309" s="25"/>
      <c r="BB309" s="25"/>
      <c r="BC309" s="25"/>
      <c r="BD309" s="25"/>
      <c r="BE309" s="25"/>
      <c r="BF309" s="25"/>
      <c r="BG309" s="25"/>
      <c r="BH309" s="25"/>
      <c r="BI309" s="25"/>
      <c r="BJ309" s="25"/>
      <c r="BK309" s="25"/>
      <c r="BL309" s="25"/>
      <c r="BM309" s="25"/>
      <c r="BN309" s="25"/>
      <c r="BO309" s="25"/>
      <c r="BP309" s="25"/>
      <c r="BQ309" s="25"/>
      <c r="BR309" s="25"/>
    </row>
    <row r="310" spans="1:70" s="19" customFormat="1" ht="25.5" customHeight="1" x14ac:dyDescent="0.25">
      <c r="A310" s="71"/>
      <c r="B310" s="103"/>
      <c r="C310" s="58" t="s">
        <v>15</v>
      </c>
      <c r="D310" s="16">
        <f t="shared" si="94"/>
        <v>0</v>
      </c>
      <c r="E310" s="16"/>
      <c r="F310" s="16"/>
      <c r="G310" s="16"/>
      <c r="H310" s="16"/>
      <c r="I310" s="16"/>
      <c r="J310" s="30"/>
      <c r="K310" s="30"/>
      <c r="L310" s="30"/>
      <c r="M310" s="30"/>
      <c r="N310" s="30"/>
      <c r="O310" s="30"/>
      <c r="P310" s="30"/>
      <c r="Q310" s="30"/>
      <c r="R310" s="40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  <c r="AG310" s="25"/>
      <c r="AH310" s="25"/>
      <c r="AI310" s="25"/>
      <c r="AJ310" s="25"/>
      <c r="AK310" s="25"/>
      <c r="AL310" s="25"/>
      <c r="AM310" s="25"/>
      <c r="AN310" s="25"/>
      <c r="AO310" s="25"/>
      <c r="AP310" s="25"/>
      <c r="AQ310" s="25"/>
      <c r="AR310" s="25"/>
      <c r="AS310" s="25"/>
      <c r="AT310" s="25"/>
      <c r="AU310" s="25"/>
      <c r="AV310" s="25"/>
      <c r="AW310" s="25"/>
      <c r="AX310" s="25"/>
      <c r="AY310" s="25"/>
      <c r="AZ310" s="25"/>
      <c r="BA310" s="25"/>
      <c r="BB310" s="25"/>
      <c r="BC310" s="25"/>
      <c r="BD310" s="25"/>
      <c r="BE310" s="25"/>
      <c r="BF310" s="25"/>
      <c r="BG310" s="25"/>
      <c r="BH310" s="25"/>
      <c r="BI310" s="25"/>
      <c r="BJ310" s="25"/>
      <c r="BK310" s="25"/>
      <c r="BL310" s="25"/>
      <c r="BM310" s="25"/>
      <c r="BN310" s="25"/>
      <c r="BO310" s="25"/>
      <c r="BP310" s="25"/>
      <c r="BQ310" s="25"/>
      <c r="BR310" s="25"/>
    </row>
    <row r="311" spans="1:70" s="19" customFormat="1" ht="21.75" customHeight="1" x14ac:dyDescent="0.25">
      <c r="A311" s="71"/>
      <c r="B311" s="103"/>
      <c r="C311" s="58" t="s">
        <v>9</v>
      </c>
      <c r="D311" s="16">
        <f t="shared" si="94"/>
        <v>368736</v>
      </c>
      <c r="E311" s="16"/>
      <c r="F311" s="16"/>
      <c r="G311" s="16"/>
      <c r="H311" s="16"/>
      <c r="I311" s="16">
        <v>368736</v>
      </c>
      <c r="J311" s="30"/>
      <c r="K311" s="30"/>
      <c r="L311" s="30"/>
      <c r="M311" s="30"/>
      <c r="N311" s="30"/>
      <c r="O311" s="30"/>
      <c r="P311" s="30"/>
      <c r="Q311" s="30"/>
      <c r="R311" s="40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  <c r="AN311" s="25"/>
      <c r="AO311" s="25"/>
      <c r="AP311" s="25"/>
      <c r="AQ311" s="25"/>
      <c r="AR311" s="25"/>
      <c r="AS311" s="25"/>
      <c r="AT311" s="25"/>
      <c r="AU311" s="25"/>
      <c r="AV311" s="25"/>
      <c r="AW311" s="25"/>
      <c r="AX311" s="25"/>
      <c r="AY311" s="25"/>
      <c r="AZ311" s="25"/>
      <c r="BA311" s="25"/>
      <c r="BB311" s="25"/>
      <c r="BC311" s="25"/>
      <c r="BD311" s="25"/>
      <c r="BE311" s="25"/>
      <c r="BF311" s="25"/>
      <c r="BG311" s="25"/>
      <c r="BH311" s="25"/>
      <c r="BI311" s="25"/>
      <c r="BJ311" s="25"/>
      <c r="BK311" s="25"/>
      <c r="BL311" s="25"/>
      <c r="BM311" s="25"/>
      <c r="BN311" s="25"/>
      <c r="BO311" s="25"/>
      <c r="BP311" s="25"/>
      <c r="BQ311" s="25"/>
      <c r="BR311" s="25"/>
    </row>
    <row r="312" spans="1:70" s="19" customFormat="1" ht="30" x14ac:dyDescent="0.25">
      <c r="A312" s="71"/>
      <c r="B312" s="103"/>
      <c r="C312" s="58" t="s">
        <v>10</v>
      </c>
      <c r="D312" s="16">
        <f t="shared" si="94"/>
        <v>163767</v>
      </c>
      <c r="E312" s="16"/>
      <c r="F312" s="16"/>
      <c r="G312" s="16"/>
      <c r="H312" s="16">
        <v>30000</v>
      </c>
      <c r="I312" s="16">
        <v>133767</v>
      </c>
      <c r="J312" s="30"/>
      <c r="K312" s="30"/>
      <c r="L312" s="30"/>
      <c r="M312" s="30"/>
      <c r="N312" s="30"/>
      <c r="O312" s="30"/>
      <c r="P312" s="30"/>
      <c r="Q312" s="30"/>
      <c r="R312" s="40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  <c r="AM312" s="25"/>
      <c r="AN312" s="25"/>
      <c r="AO312" s="25"/>
      <c r="AP312" s="25"/>
      <c r="AQ312" s="25"/>
      <c r="AR312" s="25"/>
      <c r="AS312" s="25"/>
      <c r="AT312" s="25"/>
      <c r="AU312" s="25"/>
      <c r="AV312" s="25"/>
      <c r="AW312" s="25"/>
      <c r="AX312" s="25"/>
      <c r="AY312" s="25"/>
      <c r="AZ312" s="25"/>
      <c r="BA312" s="25"/>
      <c r="BB312" s="25"/>
      <c r="BC312" s="25"/>
      <c r="BD312" s="25"/>
      <c r="BE312" s="25"/>
      <c r="BF312" s="25"/>
      <c r="BG312" s="25"/>
      <c r="BH312" s="25"/>
      <c r="BI312" s="25"/>
      <c r="BJ312" s="25"/>
      <c r="BK312" s="25"/>
      <c r="BL312" s="25"/>
      <c r="BM312" s="25"/>
      <c r="BN312" s="25"/>
      <c r="BO312" s="25"/>
      <c r="BP312" s="25"/>
      <c r="BQ312" s="25"/>
      <c r="BR312" s="25"/>
    </row>
    <row r="313" spans="1:70" s="19" customFormat="1" ht="30" x14ac:dyDescent="0.25">
      <c r="A313" s="72"/>
      <c r="B313" s="104"/>
      <c r="C313" s="58" t="s">
        <v>11</v>
      </c>
      <c r="D313" s="16">
        <f t="shared" si="94"/>
        <v>0</v>
      </c>
      <c r="E313" s="16"/>
      <c r="F313" s="16"/>
      <c r="G313" s="16"/>
      <c r="H313" s="16"/>
      <c r="I313" s="16"/>
      <c r="J313" s="30"/>
      <c r="K313" s="30"/>
      <c r="L313" s="30"/>
      <c r="M313" s="30"/>
      <c r="N313" s="30"/>
      <c r="O313" s="30"/>
      <c r="P313" s="30"/>
      <c r="Q313" s="30"/>
      <c r="R313" s="40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  <c r="AN313" s="25"/>
      <c r="AO313" s="25"/>
      <c r="AP313" s="25"/>
      <c r="AQ313" s="25"/>
      <c r="AR313" s="25"/>
      <c r="AS313" s="25"/>
      <c r="AT313" s="25"/>
      <c r="AU313" s="25"/>
      <c r="AV313" s="25"/>
      <c r="AW313" s="25"/>
      <c r="AX313" s="25"/>
      <c r="AY313" s="25"/>
      <c r="AZ313" s="25"/>
      <c r="BA313" s="25"/>
      <c r="BB313" s="25"/>
      <c r="BC313" s="25"/>
      <c r="BD313" s="25"/>
      <c r="BE313" s="25"/>
      <c r="BF313" s="25"/>
      <c r="BG313" s="25"/>
      <c r="BH313" s="25"/>
      <c r="BI313" s="25"/>
      <c r="BJ313" s="25"/>
      <c r="BK313" s="25"/>
      <c r="BL313" s="25"/>
      <c r="BM313" s="25"/>
      <c r="BN313" s="25"/>
      <c r="BO313" s="25"/>
      <c r="BP313" s="25"/>
      <c r="BQ313" s="25"/>
      <c r="BR313" s="25"/>
    </row>
    <row r="314" spans="1:70" s="19" customFormat="1" x14ac:dyDescent="0.25">
      <c r="A314" s="70" t="s">
        <v>163</v>
      </c>
      <c r="B314" s="89" t="s">
        <v>164</v>
      </c>
      <c r="C314" s="56" t="s">
        <v>7</v>
      </c>
      <c r="D314" s="14">
        <f t="shared" si="94"/>
        <v>2231132.1</v>
      </c>
      <c r="E314" s="32">
        <f>E315+E316+E317+E318</f>
        <v>2231132.1</v>
      </c>
      <c r="F314" s="14">
        <f t="shared" ref="F314:I314" si="100">F315+F316+F317+F318</f>
        <v>0</v>
      </c>
      <c r="G314" s="14">
        <f t="shared" si="100"/>
        <v>0</v>
      </c>
      <c r="H314" s="14">
        <f t="shared" si="100"/>
        <v>0</v>
      </c>
      <c r="I314" s="14">
        <f t="shared" si="100"/>
        <v>0</v>
      </c>
      <c r="J314" s="21"/>
      <c r="K314" s="21"/>
      <c r="L314" s="21"/>
      <c r="M314" s="21"/>
      <c r="N314" s="21"/>
      <c r="O314" s="21"/>
      <c r="P314" s="21"/>
      <c r="Q314" s="21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  <c r="AG314" s="25"/>
      <c r="AH314" s="25"/>
      <c r="AI314" s="25"/>
      <c r="AJ314" s="25"/>
      <c r="AK314" s="25"/>
      <c r="AL314" s="25"/>
      <c r="AM314" s="25"/>
      <c r="AN314" s="25"/>
      <c r="AO314" s="25"/>
      <c r="AP314" s="25"/>
      <c r="AQ314" s="25"/>
      <c r="AR314" s="25"/>
      <c r="AS314" s="25"/>
      <c r="AT314" s="25"/>
      <c r="AU314" s="25"/>
      <c r="AV314" s="25"/>
      <c r="AW314" s="25"/>
      <c r="AX314" s="25"/>
      <c r="AY314" s="25"/>
      <c r="AZ314" s="25"/>
      <c r="BA314" s="25"/>
      <c r="BB314" s="25"/>
      <c r="BC314" s="25"/>
      <c r="BD314" s="25"/>
      <c r="BE314" s="25"/>
      <c r="BF314" s="25"/>
      <c r="BG314" s="25"/>
      <c r="BH314" s="25"/>
      <c r="BI314" s="25"/>
      <c r="BJ314" s="25"/>
      <c r="BK314" s="25"/>
      <c r="BL314" s="25"/>
      <c r="BM314" s="25"/>
      <c r="BN314" s="25"/>
      <c r="BO314" s="25"/>
      <c r="BP314" s="25"/>
      <c r="BQ314" s="25"/>
      <c r="BR314" s="25"/>
    </row>
    <row r="315" spans="1:70" s="19" customFormat="1" x14ac:dyDescent="0.25">
      <c r="A315" s="71"/>
      <c r="B315" s="94"/>
      <c r="C315" s="56" t="s">
        <v>15</v>
      </c>
      <c r="D315" s="14">
        <f t="shared" si="94"/>
        <v>0</v>
      </c>
      <c r="E315" s="32"/>
      <c r="F315" s="14"/>
      <c r="G315" s="14"/>
      <c r="H315" s="14"/>
      <c r="I315" s="14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  <c r="AG315" s="25"/>
      <c r="AH315" s="25"/>
      <c r="AI315" s="25"/>
      <c r="AJ315" s="25"/>
      <c r="AK315" s="25"/>
      <c r="AL315" s="25"/>
      <c r="AM315" s="25"/>
      <c r="AN315" s="25"/>
      <c r="AO315" s="25"/>
      <c r="AP315" s="25"/>
      <c r="AQ315" s="25"/>
      <c r="AR315" s="25"/>
      <c r="AS315" s="25"/>
      <c r="AT315" s="25"/>
      <c r="AU315" s="25"/>
      <c r="AV315" s="25"/>
      <c r="AW315" s="25"/>
      <c r="AX315" s="25"/>
      <c r="AY315" s="25"/>
      <c r="AZ315" s="25"/>
      <c r="BA315" s="25"/>
      <c r="BB315" s="25"/>
      <c r="BC315" s="25"/>
      <c r="BD315" s="25"/>
      <c r="BE315" s="25"/>
      <c r="BF315" s="25"/>
      <c r="BG315" s="25"/>
      <c r="BH315" s="25"/>
      <c r="BI315" s="25"/>
      <c r="BJ315" s="25"/>
      <c r="BK315" s="25"/>
      <c r="BL315" s="25"/>
      <c r="BM315" s="25"/>
      <c r="BN315" s="25"/>
      <c r="BO315" s="25"/>
      <c r="BP315" s="25"/>
      <c r="BQ315" s="25"/>
      <c r="BR315" s="25"/>
    </row>
    <row r="316" spans="1:70" s="19" customFormat="1" x14ac:dyDescent="0.25">
      <c r="A316" s="71"/>
      <c r="B316" s="94"/>
      <c r="C316" s="56" t="s">
        <v>9</v>
      </c>
      <c r="D316" s="14">
        <f t="shared" si="94"/>
        <v>1624264.2</v>
      </c>
      <c r="E316" s="67">
        <v>1624264.2</v>
      </c>
      <c r="F316" s="14"/>
      <c r="G316" s="14"/>
      <c r="H316" s="14"/>
      <c r="I316" s="14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  <c r="AN316" s="25"/>
      <c r="AO316" s="25"/>
      <c r="AP316" s="25"/>
      <c r="AQ316" s="25"/>
      <c r="AR316" s="25"/>
      <c r="AS316" s="25"/>
      <c r="AT316" s="25"/>
      <c r="AU316" s="25"/>
      <c r="AV316" s="25"/>
      <c r="AW316" s="25"/>
      <c r="AX316" s="25"/>
      <c r="AY316" s="25"/>
      <c r="AZ316" s="25"/>
      <c r="BA316" s="25"/>
      <c r="BB316" s="25"/>
      <c r="BC316" s="25"/>
      <c r="BD316" s="25"/>
      <c r="BE316" s="25"/>
      <c r="BF316" s="25"/>
      <c r="BG316" s="25"/>
      <c r="BH316" s="25"/>
      <c r="BI316" s="25"/>
      <c r="BJ316" s="25"/>
      <c r="BK316" s="25"/>
      <c r="BL316" s="25"/>
      <c r="BM316" s="25"/>
      <c r="BN316" s="25"/>
      <c r="BO316" s="25"/>
      <c r="BP316" s="25"/>
      <c r="BQ316" s="25"/>
      <c r="BR316" s="25"/>
    </row>
    <row r="317" spans="1:70" s="19" customFormat="1" ht="30" x14ac:dyDescent="0.25">
      <c r="A317" s="71"/>
      <c r="B317" s="94"/>
      <c r="C317" s="56" t="s">
        <v>10</v>
      </c>
      <c r="D317" s="14">
        <f t="shared" si="94"/>
        <v>606867.9</v>
      </c>
      <c r="E317" s="67">
        <v>606867.9</v>
      </c>
      <c r="F317" s="14"/>
      <c r="G317" s="14"/>
      <c r="H317" s="14"/>
      <c r="I317" s="14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  <c r="AG317" s="25"/>
      <c r="AH317" s="25"/>
      <c r="AI317" s="25"/>
      <c r="AJ317" s="25"/>
      <c r="AK317" s="25"/>
      <c r="AL317" s="25"/>
      <c r="AM317" s="25"/>
      <c r="AN317" s="25"/>
      <c r="AO317" s="25"/>
      <c r="AP317" s="25"/>
      <c r="AQ317" s="25"/>
      <c r="AR317" s="25"/>
      <c r="AS317" s="25"/>
      <c r="AT317" s="25"/>
      <c r="AU317" s="25"/>
      <c r="AV317" s="25"/>
      <c r="AW317" s="25"/>
      <c r="AX317" s="25"/>
      <c r="AY317" s="25"/>
      <c r="AZ317" s="25"/>
      <c r="BA317" s="25"/>
      <c r="BB317" s="25"/>
      <c r="BC317" s="25"/>
      <c r="BD317" s="25"/>
      <c r="BE317" s="25"/>
      <c r="BF317" s="25"/>
      <c r="BG317" s="25"/>
      <c r="BH317" s="25"/>
      <c r="BI317" s="25"/>
      <c r="BJ317" s="25"/>
      <c r="BK317" s="25"/>
      <c r="BL317" s="25"/>
      <c r="BM317" s="25"/>
      <c r="BN317" s="25"/>
      <c r="BO317" s="25"/>
      <c r="BP317" s="25"/>
      <c r="BQ317" s="25"/>
      <c r="BR317" s="25"/>
    </row>
    <row r="318" spans="1:70" s="19" customFormat="1" ht="30" x14ac:dyDescent="0.25">
      <c r="A318" s="72"/>
      <c r="B318" s="90"/>
      <c r="C318" s="56" t="s">
        <v>11</v>
      </c>
      <c r="D318" s="14">
        <f t="shared" si="94"/>
        <v>0</v>
      </c>
      <c r="E318" s="14"/>
      <c r="F318" s="14"/>
      <c r="G318" s="14"/>
      <c r="H318" s="14"/>
      <c r="I318" s="14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  <c r="AG318" s="25"/>
      <c r="AH318" s="25"/>
      <c r="AI318" s="25"/>
      <c r="AJ318" s="25"/>
      <c r="AK318" s="25"/>
      <c r="AL318" s="25"/>
      <c r="AM318" s="25"/>
      <c r="AN318" s="25"/>
      <c r="AO318" s="25"/>
      <c r="AP318" s="25"/>
      <c r="AQ318" s="25"/>
      <c r="AR318" s="25"/>
      <c r="AS318" s="25"/>
      <c r="AT318" s="25"/>
      <c r="AU318" s="25"/>
      <c r="AV318" s="25"/>
      <c r="AW318" s="25"/>
      <c r="AX318" s="25"/>
      <c r="AY318" s="25"/>
      <c r="AZ318" s="25"/>
      <c r="BA318" s="25"/>
      <c r="BB318" s="25"/>
      <c r="BC318" s="25"/>
      <c r="BD318" s="25"/>
      <c r="BE318" s="25"/>
      <c r="BF318" s="25"/>
      <c r="BG318" s="25"/>
      <c r="BH318" s="25"/>
      <c r="BI318" s="25"/>
      <c r="BJ318" s="25"/>
      <c r="BK318" s="25"/>
      <c r="BL318" s="25"/>
      <c r="BM318" s="25"/>
      <c r="BN318" s="25"/>
      <c r="BO318" s="25"/>
      <c r="BP318" s="25"/>
      <c r="BQ318" s="25"/>
      <c r="BR318" s="25"/>
    </row>
    <row r="319" spans="1:70" s="19" customFormat="1" x14ac:dyDescent="0.25">
      <c r="A319" s="70" t="s">
        <v>214</v>
      </c>
      <c r="B319" s="89" t="s">
        <v>215</v>
      </c>
      <c r="C319" s="69" t="s">
        <v>7</v>
      </c>
      <c r="D319" s="14">
        <f t="shared" si="94"/>
        <v>1709096</v>
      </c>
      <c r="E319" s="32">
        <f>E320+E321+E322+E323</f>
        <v>0</v>
      </c>
      <c r="F319" s="14">
        <f t="shared" ref="F319:I319" si="101">F320+F321+F322+F323</f>
        <v>0</v>
      </c>
      <c r="G319" s="14">
        <f t="shared" si="101"/>
        <v>285419</v>
      </c>
      <c r="H319" s="14">
        <f t="shared" si="101"/>
        <v>1317713.3</v>
      </c>
      <c r="I319" s="14">
        <f t="shared" si="101"/>
        <v>105963.7</v>
      </c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  <c r="AG319" s="25"/>
      <c r="AH319" s="25"/>
      <c r="AI319" s="25"/>
      <c r="AJ319" s="25"/>
      <c r="AK319" s="25"/>
      <c r="AL319" s="25"/>
      <c r="AM319" s="25"/>
      <c r="AN319" s="25"/>
      <c r="AO319" s="25"/>
      <c r="AP319" s="25"/>
      <c r="AQ319" s="25"/>
      <c r="AR319" s="25"/>
      <c r="AS319" s="25"/>
      <c r="AT319" s="25"/>
      <c r="AU319" s="25"/>
      <c r="AV319" s="25"/>
      <c r="AW319" s="25"/>
      <c r="AX319" s="25"/>
      <c r="AY319" s="25"/>
      <c r="AZ319" s="25"/>
      <c r="BA319" s="25"/>
      <c r="BB319" s="25"/>
      <c r="BC319" s="25"/>
      <c r="BD319" s="25"/>
      <c r="BE319" s="25"/>
      <c r="BF319" s="25"/>
      <c r="BG319" s="25"/>
      <c r="BH319" s="25"/>
      <c r="BI319" s="25"/>
      <c r="BJ319" s="25"/>
      <c r="BK319" s="25"/>
      <c r="BL319" s="25"/>
      <c r="BM319" s="25"/>
      <c r="BN319" s="25"/>
      <c r="BO319" s="25"/>
      <c r="BP319" s="25"/>
      <c r="BQ319" s="25"/>
      <c r="BR319" s="25"/>
    </row>
    <row r="320" spans="1:70" s="19" customFormat="1" x14ac:dyDescent="0.25">
      <c r="A320" s="71"/>
      <c r="B320" s="94"/>
      <c r="C320" s="69" t="s">
        <v>15</v>
      </c>
      <c r="D320" s="14">
        <f t="shared" si="94"/>
        <v>0</v>
      </c>
      <c r="E320" s="14"/>
      <c r="F320" s="14"/>
      <c r="G320" s="14"/>
      <c r="H320" s="14"/>
      <c r="I320" s="14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  <c r="AN320" s="25"/>
      <c r="AO320" s="25"/>
      <c r="AP320" s="25"/>
      <c r="AQ320" s="25"/>
      <c r="AR320" s="25"/>
      <c r="AS320" s="25"/>
      <c r="AT320" s="25"/>
      <c r="AU320" s="25"/>
      <c r="AV320" s="25"/>
      <c r="AW320" s="25"/>
      <c r="AX320" s="25"/>
      <c r="AY320" s="25"/>
      <c r="AZ320" s="25"/>
      <c r="BA320" s="25"/>
      <c r="BB320" s="25"/>
      <c r="BC320" s="25"/>
      <c r="BD320" s="25"/>
      <c r="BE320" s="25"/>
      <c r="BF320" s="25"/>
      <c r="BG320" s="25"/>
      <c r="BH320" s="25"/>
      <c r="BI320" s="25"/>
      <c r="BJ320" s="25"/>
      <c r="BK320" s="25"/>
      <c r="BL320" s="25"/>
      <c r="BM320" s="25"/>
      <c r="BN320" s="25"/>
      <c r="BO320" s="25"/>
      <c r="BP320" s="25"/>
      <c r="BQ320" s="25"/>
      <c r="BR320" s="25"/>
    </row>
    <row r="321" spans="1:70" s="19" customFormat="1" x14ac:dyDescent="0.25">
      <c r="A321" s="71"/>
      <c r="B321" s="94"/>
      <c r="C321" s="69" t="s">
        <v>9</v>
      </c>
      <c r="D321" s="14">
        <f t="shared" si="94"/>
        <v>1251058.2</v>
      </c>
      <c r="E321" s="14"/>
      <c r="F321" s="14"/>
      <c r="G321" s="14">
        <v>208926.7</v>
      </c>
      <c r="H321" s="14">
        <v>964566.1</v>
      </c>
      <c r="I321" s="14">
        <v>77565.399999999994</v>
      </c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5"/>
      <c r="AJ321" s="25"/>
      <c r="AK321" s="25"/>
      <c r="AL321" s="25"/>
      <c r="AM321" s="25"/>
      <c r="AN321" s="25"/>
      <c r="AO321" s="25"/>
      <c r="AP321" s="25"/>
      <c r="AQ321" s="25"/>
      <c r="AR321" s="25"/>
      <c r="AS321" s="25"/>
      <c r="AT321" s="25"/>
      <c r="AU321" s="25"/>
      <c r="AV321" s="25"/>
      <c r="AW321" s="25"/>
      <c r="AX321" s="25"/>
      <c r="AY321" s="25"/>
      <c r="AZ321" s="25"/>
      <c r="BA321" s="25"/>
      <c r="BB321" s="25"/>
      <c r="BC321" s="25"/>
      <c r="BD321" s="25"/>
      <c r="BE321" s="25"/>
      <c r="BF321" s="25"/>
      <c r="BG321" s="25"/>
      <c r="BH321" s="25"/>
      <c r="BI321" s="25"/>
      <c r="BJ321" s="25"/>
      <c r="BK321" s="25"/>
      <c r="BL321" s="25"/>
      <c r="BM321" s="25"/>
      <c r="BN321" s="25"/>
      <c r="BO321" s="25"/>
      <c r="BP321" s="25"/>
      <c r="BQ321" s="25"/>
      <c r="BR321" s="25"/>
    </row>
    <row r="322" spans="1:70" s="19" customFormat="1" ht="30" x14ac:dyDescent="0.25">
      <c r="A322" s="71"/>
      <c r="B322" s="94"/>
      <c r="C322" s="69" t="s">
        <v>10</v>
      </c>
      <c r="D322" s="14">
        <f t="shared" si="94"/>
        <v>458037.8</v>
      </c>
      <c r="E322" s="14"/>
      <c r="F322" s="14"/>
      <c r="G322" s="14">
        <v>76492.3</v>
      </c>
      <c r="H322" s="14">
        <v>353147.2</v>
      </c>
      <c r="I322" s="14">
        <v>28398.3</v>
      </c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  <c r="AN322" s="25"/>
      <c r="AO322" s="25"/>
      <c r="AP322" s="25"/>
      <c r="AQ322" s="25"/>
      <c r="AR322" s="25"/>
      <c r="AS322" s="25"/>
      <c r="AT322" s="25"/>
      <c r="AU322" s="25"/>
      <c r="AV322" s="25"/>
      <c r="AW322" s="25"/>
      <c r="AX322" s="25"/>
      <c r="AY322" s="25"/>
      <c r="AZ322" s="25"/>
      <c r="BA322" s="25"/>
      <c r="BB322" s="25"/>
      <c r="BC322" s="25"/>
      <c r="BD322" s="25"/>
      <c r="BE322" s="25"/>
      <c r="BF322" s="25"/>
      <c r="BG322" s="25"/>
      <c r="BH322" s="25"/>
      <c r="BI322" s="25"/>
      <c r="BJ322" s="25"/>
      <c r="BK322" s="25"/>
      <c r="BL322" s="25"/>
      <c r="BM322" s="25"/>
      <c r="BN322" s="25"/>
      <c r="BO322" s="25"/>
      <c r="BP322" s="25"/>
      <c r="BQ322" s="25"/>
      <c r="BR322" s="25"/>
    </row>
    <row r="323" spans="1:70" s="19" customFormat="1" ht="30" x14ac:dyDescent="0.25">
      <c r="A323" s="72"/>
      <c r="B323" s="90"/>
      <c r="C323" s="69" t="s">
        <v>11</v>
      </c>
      <c r="D323" s="14">
        <f t="shared" si="94"/>
        <v>0</v>
      </c>
      <c r="E323" s="14"/>
      <c r="F323" s="14"/>
      <c r="G323" s="14"/>
      <c r="H323" s="14"/>
      <c r="I323" s="14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  <c r="AG323" s="25"/>
      <c r="AH323" s="25"/>
      <c r="AI323" s="25"/>
      <c r="AJ323" s="25"/>
      <c r="AK323" s="25"/>
      <c r="AL323" s="25"/>
      <c r="AM323" s="25"/>
      <c r="AN323" s="25"/>
      <c r="AO323" s="25"/>
      <c r="AP323" s="25"/>
      <c r="AQ323" s="25"/>
      <c r="AR323" s="25"/>
      <c r="AS323" s="25"/>
      <c r="AT323" s="25"/>
      <c r="AU323" s="25"/>
      <c r="AV323" s="25"/>
      <c r="AW323" s="25"/>
      <c r="AX323" s="25"/>
      <c r="AY323" s="25"/>
      <c r="AZ323" s="25"/>
      <c r="BA323" s="25"/>
      <c r="BB323" s="25"/>
      <c r="BC323" s="25"/>
      <c r="BD323" s="25"/>
      <c r="BE323" s="25"/>
      <c r="BF323" s="25"/>
      <c r="BG323" s="25"/>
      <c r="BH323" s="25"/>
      <c r="BI323" s="25"/>
      <c r="BJ323" s="25"/>
      <c r="BK323" s="25"/>
      <c r="BL323" s="25"/>
      <c r="BM323" s="25"/>
      <c r="BN323" s="25"/>
      <c r="BO323" s="25"/>
      <c r="BP323" s="25"/>
      <c r="BQ323" s="25"/>
      <c r="BR323" s="25"/>
    </row>
    <row r="324" spans="1:70" s="19" customFormat="1" ht="25.5" customHeight="1" x14ac:dyDescent="0.25">
      <c r="A324" s="70" t="s">
        <v>116</v>
      </c>
      <c r="B324" s="89" t="s">
        <v>64</v>
      </c>
      <c r="C324" s="56" t="s">
        <v>7</v>
      </c>
      <c r="D324" s="14">
        <f t="shared" si="94"/>
        <v>4345362.7</v>
      </c>
      <c r="E324" s="14">
        <f t="shared" ref="E324:I324" si="102">E325+E326+E327+E328</f>
        <v>113907.2</v>
      </c>
      <c r="F324" s="14">
        <f t="shared" si="102"/>
        <v>274725.3</v>
      </c>
      <c r="G324" s="14">
        <f t="shared" si="102"/>
        <v>893061.2</v>
      </c>
      <c r="H324" s="14">
        <f t="shared" si="102"/>
        <v>1533331.5</v>
      </c>
      <c r="I324" s="14">
        <f t="shared" si="102"/>
        <v>1530337.5</v>
      </c>
      <c r="R324" s="25"/>
      <c r="S324" s="25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29"/>
      <c r="AG324" s="29"/>
      <c r="AH324" s="29"/>
      <c r="AI324" s="29"/>
      <c r="AJ324" s="29"/>
      <c r="AK324" s="29"/>
      <c r="AL324" s="29"/>
      <c r="AM324" s="29"/>
      <c r="AN324" s="29"/>
      <c r="AO324" s="29"/>
      <c r="AP324" s="25"/>
      <c r="AQ324" s="25"/>
      <c r="AR324" s="25"/>
      <c r="AS324" s="25"/>
      <c r="AT324" s="25"/>
      <c r="AU324" s="25"/>
      <c r="AV324" s="25"/>
      <c r="AW324" s="25"/>
      <c r="AX324" s="25"/>
      <c r="AY324" s="25"/>
      <c r="AZ324" s="25"/>
      <c r="BA324" s="25"/>
      <c r="BB324" s="25"/>
      <c r="BC324" s="25"/>
      <c r="BD324" s="25"/>
      <c r="BE324" s="25"/>
      <c r="BF324" s="25"/>
      <c r="BG324" s="25"/>
      <c r="BH324" s="25"/>
      <c r="BI324" s="25"/>
      <c r="BJ324" s="25"/>
      <c r="BK324" s="25"/>
      <c r="BL324" s="25"/>
      <c r="BM324" s="25"/>
      <c r="BN324" s="25"/>
      <c r="BO324" s="25"/>
      <c r="BP324" s="25"/>
      <c r="BQ324" s="25"/>
      <c r="BR324" s="25"/>
    </row>
    <row r="325" spans="1:70" s="19" customFormat="1" ht="27" customHeight="1" x14ac:dyDescent="0.25">
      <c r="A325" s="71"/>
      <c r="B325" s="94"/>
      <c r="C325" s="56" t="s">
        <v>15</v>
      </c>
      <c r="D325" s="14">
        <f t="shared" si="94"/>
        <v>0</v>
      </c>
      <c r="E325" s="14">
        <f t="shared" ref="E325:I325" si="103">E330+E335+E340+E350+E355+E360+E365+E345+E370</f>
        <v>0</v>
      </c>
      <c r="F325" s="14">
        <f t="shared" si="103"/>
        <v>0</v>
      </c>
      <c r="G325" s="14">
        <f t="shared" si="103"/>
        <v>0</v>
      </c>
      <c r="H325" s="14">
        <f t="shared" si="103"/>
        <v>0</v>
      </c>
      <c r="I325" s="14">
        <f t="shared" si="103"/>
        <v>0</v>
      </c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29"/>
      <c r="AG325" s="29"/>
      <c r="AH325" s="29"/>
      <c r="AI325" s="29"/>
      <c r="AJ325" s="29"/>
      <c r="AK325" s="29"/>
      <c r="AL325" s="29"/>
      <c r="AM325" s="29"/>
      <c r="AN325" s="29"/>
      <c r="AO325" s="29"/>
      <c r="AP325" s="29"/>
      <c r="AQ325" s="29"/>
      <c r="AR325" s="29"/>
      <c r="AS325" s="29"/>
      <c r="AT325" s="29"/>
      <c r="AU325" s="29"/>
      <c r="AV325" s="29"/>
      <c r="AW325" s="29"/>
      <c r="AX325" s="29"/>
      <c r="AY325" s="29"/>
      <c r="AZ325" s="29"/>
      <c r="BA325" s="29"/>
      <c r="BB325" s="29"/>
      <c r="BC325" s="29"/>
      <c r="BD325" s="29"/>
      <c r="BE325" s="29"/>
      <c r="BF325" s="29"/>
      <c r="BG325" s="29"/>
      <c r="BH325" s="29"/>
      <c r="BI325" s="29"/>
      <c r="BJ325" s="29"/>
      <c r="BK325" s="29"/>
      <c r="BL325" s="29"/>
      <c r="BM325" s="29"/>
      <c r="BN325" s="29"/>
      <c r="BO325" s="29"/>
      <c r="BP325" s="29"/>
      <c r="BQ325" s="29"/>
      <c r="BR325" s="25"/>
    </row>
    <row r="326" spans="1:70" s="19" customFormat="1" ht="22.5" customHeight="1" x14ac:dyDescent="0.25">
      <c r="A326" s="71"/>
      <c r="B326" s="94"/>
      <c r="C326" s="56" t="s">
        <v>9</v>
      </c>
      <c r="D326" s="14">
        <f t="shared" si="94"/>
        <v>3204457.32</v>
      </c>
      <c r="E326" s="14">
        <f t="shared" ref="E326:I328" si="104">E331+E336+E341+E351+E356+E361+E366+E346+E371</f>
        <v>82924.399999999994</v>
      </c>
      <c r="F326" s="14">
        <f t="shared" si="104"/>
        <v>200000</v>
      </c>
      <c r="G326" s="14">
        <f t="shared" si="104"/>
        <v>675954.6</v>
      </c>
      <c r="H326" s="14">
        <f t="shared" si="104"/>
        <v>1125236.2</v>
      </c>
      <c r="I326" s="14">
        <f t="shared" si="104"/>
        <v>1120342.1200000001</v>
      </c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F326" s="29"/>
      <c r="AG326" s="29"/>
      <c r="AH326" s="29"/>
      <c r="AI326" s="29"/>
      <c r="AJ326" s="29"/>
      <c r="AK326" s="29"/>
      <c r="AL326" s="29"/>
      <c r="AM326" s="29"/>
      <c r="AN326" s="29"/>
      <c r="AO326" s="29"/>
      <c r="AP326" s="29"/>
      <c r="AQ326" s="29"/>
      <c r="AR326" s="29"/>
      <c r="AS326" s="29"/>
      <c r="AT326" s="29"/>
      <c r="AU326" s="29"/>
      <c r="AV326" s="29"/>
      <c r="AW326" s="29"/>
      <c r="AX326" s="29"/>
      <c r="AY326" s="29"/>
      <c r="AZ326" s="29"/>
      <c r="BA326" s="29"/>
      <c r="BB326" s="29"/>
      <c r="BC326" s="29"/>
      <c r="BD326" s="29"/>
      <c r="BE326" s="29"/>
      <c r="BF326" s="29"/>
      <c r="BG326" s="29"/>
      <c r="BH326" s="29"/>
      <c r="BI326" s="29"/>
      <c r="BJ326" s="29"/>
      <c r="BK326" s="29"/>
      <c r="BL326" s="29"/>
      <c r="BM326" s="29"/>
      <c r="BN326" s="29"/>
      <c r="BO326" s="29"/>
      <c r="BP326" s="29"/>
      <c r="BQ326" s="29"/>
      <c r="BR326" s="25"/>
    </row>
    <row r="327" spans="1:70" s="19" customFormat="1" ht="30" x14ac:dyDescent="0.25">
      <c r="A327" s="71"/>
      <c r="B327" s="94"/>
      <c r="C327" s="56" t="s">
        <v>10</v>
      </c>
      <c r="D327" s="14">
        <f t="shared" si="94"/>
        <v>1140905.3799999999</v>
      </c>
      <c r="E327" s="14">
        <f t="shared" si="104"/>
        <v>30982.799999999999</v>
      </c>
      <c r="F327" s="14">
        <f t="shared" si="104"/>
        <v>74725.3</v>
      </c>
      <c r="G327" s="14">
        <f t="shared" si="104"/>
        <v>217106.6</v>
      </c>
      <c r="H327" s="14">
        <f t="shared" si="104"/>
        <v>408095.3</v>
      </c>
      <c r="I327" s="14">
        <f t="shared" si="104"/>
        <v>409995.38</v>
      </c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F327" s="29"/>
      <c r="AG327" s="29"/>
      <c r="AH327" s="29"/>
      <c r="AI327" s="29"/>
      <c r="AJ327" s="29"/>
      <c r="AK327" s="29"/>
      <c r="AL327" s="29"/>
      <c r="AM327" s="29"/>
      <c r="AN327" s="29"/>
      <c r="AO327" s="29"/>
      <c r="AP327" s="29"/>
      <c r="AQ327" s="29"/>
      <c r="AR327" s="29"/>
      <c r="AS327" s="29"/>
      <c r="AT327" s="29"/>
      <c r="AU327" s="29"/>
      <c r="AV327" s="29"/>
      <c r="AW327" s="29"/>
      <c r="AX327" s="29"/>
      <c r="AY327" s="29"/>
      <c r="AZ327" s="29"/>
      <c r="BA327" s="29"/>
      <c r="BB327" s="29"/>
      <c r="BC327" s="29"/>
      <c r="BD327" s="29"/>
      <c r="BE327" s="29"/>
      <c r="BF327" s="29"/>
      <c r="BG327" s="29"/>
      <c r="BH327" s="29"/>
      <c r="BI327" s="29"/>
      <c r="BJ327" s="29"/>
      <c r="BK327" s="29"/>
      <c r="BL327" s="29"/>
      <c r="BM327" s="29"/>
      <c r="BN327" s="29"/>
      <c r="BO327" s="29"/>
      <c r="BP327" s="29"/>
      <c r="BQ327" s="29"/>
      <c r="BR327" s="25"/>
    </row>
    <row r="328" spans="1:70" s="19" customFormat="1" ht="30" x14ac:dyDescent="0.25">
      <c r="A328" s="72"/>
      <c r="B328" s="90"/>
      <c r="C328" s="56" t="s">
        <v>11</v>
      </c>
      <c r="D328" s="14">
        <f t="shared" si="94"/>
        <v>0</v>
      </c>
      <c r="E328" s="14">
        <f t="shared" si="104"/>
        <v>0</v>
      </c>
      <c r="F328" s="14">
        <f t="shared" si="104"/>
        <v>0</v>
      </c>
      <c r="G328" s="14">
        <f t="shared" si="104"/>
        <v>0</v>
      </c>
      <c r="H328" s="14">
        <f t="shared" si="104"/>
        <v>0</v>
      </c>
      <c r="I328" s="14">
        <f t="shared" si="104"/>
        <v>0</v>
      </c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29"/>
      <c r="AG328" s="29"/>
      <c r="AH328" s="29"/>
      <c r="AI328" s="29"/>
      <c r="AJ328" s="29"/>
      <c r="AK328" s="29"/>
      <c r="AL328" s="29"/>
      <c r="AM328" s="29"/>
      <c r="AN328" s="29"/>
      <c r="AO328" s="29"/>
      <c r="AP328" s="29"/>
      <c r="AQ328" s="29"/>
      <c r="AR328" s="29"/>
      <c r="AS328" s="29"/>
      <c r="AT328" s="29"/>
      <c r="AU328" s="29"/>
      <c r="AV328" s="29"/>
      <c r="AW328" s="29"/>
      <c r="AX328" s="29"/>
      <c r="AY328" s="29"/>
      <c r="AZ328" s="29"/>
      <c r="BA328" s="29"/>
      <c r="BB328" s="29"/>
      <c r="BC328" s="29"/>
      <c r="BD328" s="29"/>
      <c r="BE328" s="29"/>
      <c r="BF328" s="29"/>
      <c r="BG328" s="29"/>
      <c r="BH328" s="29"/>
      <c r="BI328" s="29"/>
      <c r="BJ328" s="29"/>
      <c r="BK328" s="29"/>
      <c r="BL328" s="29"/>
      <c r="BM328" s="29"/>
      <c r="BN328" s="29"/>
      <c r="BO328" s="29"/>
      <c r="BP328" s="29"/>
      <c r="BQ328" s="29"/>
      <c r="BR328" s="29"/>
    </row>
    <row r="329" spans="1:70" s="19" customFormat="1" ht="23.25" customHeight="1" x14ac:dyDescent="0.25">
      <c r="A329" s="70" t="s">
        <v>117</v>
      </c>
      <c r="B329" s="89" t="s">
        <v>136</v>
      </c>
      <c r="C329" s="56" t="s">
        <v>7</v>
      </c>
      <c r="D329" s="14">
        <f t="shared" si="94"/>
        <v>450000</v>
      </c>
      <c r="E329" s="14">
        <f t="shared" ref="E329:I329" si="105">E330+E331+E332+E333</f>
        <v>0</v>
      </c>
      <c r="F329" s="14">
        <f t="shared" si="105"/>
        <v>0</v>
      </c>
      <c r="G329" s="14">
        <f t="shared" si="105"/>
        <v>0</v>
      </c>
      <c r="H329" s="14">
        <f t="shared" si="105"/>
        <v>314130.40000000002</v>
      </c>
      <c r="I329" s="14">
        <f t="shared" si="105"/>
        <v>135869.6</v>
      </c>
      <c r="R329" s="29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  <c r="AG329" s="25"/>
      <c r="AH329" s="25"/>
      <c r="AI329" s="25"/>
      <c r="AJ329" s="25"/>
      <c r="AK329" s="25"/>
      <c r="AL329" s="25"/>
      <c r="AM329" s="25"/>
      <c r="AN329" s="25"/>
      <c r="AO329" s="25"/>
      <c r="AP329" s="25"/>
      <c r="AQ329" s="25"/>
      <c r="AR329" s="25"/>
      <c r="AS329" s="25"/>
      <c r="AT329" s="25"/>
      <c r="AU329" s="25"/>
      <c r="AV329" s="25"/>
      <c r="AW329" s="25"/>
      <c r="AX329" s="25"/>
      <c r="AY329" s="25"/>
      <c r="AZ329" s="25"/>
      <c r="BA329" s="25"/>
      <c r="BB329" s="25"/>
      <c r="BC329" s="25"/>
      <c r="BD329" s="25"/>
      <c r="BE329" s="25"/>
      <c r="BF329" s="25"/>
      <c r="BG329" s="25"/>
      <c r="BH329" s="25"/>
      <c r="BI329" s="25"/>
      <c r="BJ329" s="25"/>
      <c r="BK329" s="25"/>
      <c r="BL329" s="25"/>
      <c r="BM329" s="25"/>
      <c r="BN329" s="25"/>
      <c r="BO329" s="25"/>
      <c r="BP329" s="25"/>
      <c r="BQ329" s="25"/>
      <c r="BR329" s="25"/>
    </row>
    <row r="330" spans="1:70" s="19" customFormat="1" ht="29.25" customHeight="1" x14ac:dyDescent="0.25">
      <c r="A330" s="71"/>
      <c r="B330" s="94"/>
      <c r="C330" s="56" t="s">
        <v>15</v>
      </c>
      <c r="D330" s="14">
        <f t="shared" si="94"/>
        <v>0</v>
      </c>
      <c r="E330" s="14"/>
      <c r="F330" s="14"/>
      <c r="G330" s="14"/>
      <c r="H330" s="14"/>
      <c r="I330" s="14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  <c r="AG330" s="25"/>
      <c r="AH330" s="25"/>
      <c r="AI330" s="25"/>
      <c r="AJ330" s="25"/>
      <c r="AK330" s="25"/>
      <c r="AL330" s="25"/>
      <c r="AM330" s="25"/>
      <c r="AN330" s="25"/>
      <c r="AO330" s="25"/>
      <c r="AP330" s="25"/>
      <c r="AQ330" s="25"/>
      <c r="AR330" s="25"/>
      <c r="AS330" s="25"/>
      <c r="AT330" s="25"/>
      <c r="AU330" s="25"/>
      <c r="AV330" s="25"/>
      <c r="AW330" s="25"/>
      <c r="AX330" s="25"/>
      <c r="AY330" s="25"/>
      <c r="AZ330" s="25"/>
      <c r="BA330" s="25"/>
      <c r="BB330" s="25"/>
      <c r="BC330" s="25"/>
      <c r="BD330" s="25"/>
      <c r="BE330" s="25"/>
      <c r="BF330" s="25"/>
      <c r="BG330" s="25"/>
      <c r="BH330" s="25"/>
      <c r="BI330" s="25"/>
      <c r="BJ330" s="25"/>
      <c r="BK330" s="25"/>
      <c r="BL330" s="25"/>
      <c r="BM330" s="25"/>
      <c r="BN330" s="25"/>
      <c r="BO330" s="25"/>
      <c r="BP330" s="25"/>
      <c r="BQ330" s="25"/>
      <c r="BR330" s="25"/>
    </row>
    <row r="331" spans="1:70" s="19" customFormat="1" ht="26.25" customHeight="1" x14ac:dyDescent="0.25">
      <c r="A331" s="71"/>
      <c r="B331" s="94"/>
      <c r="C331" s="56" t="s">
        <v>9</v>
      </c>
      <c r="D331" s="14">
        <f t="shared" si="94"/>
        <v>331200.2</v>
      </c>
      <c r="E331" s="14"/>
      <c r="F331" s="14"/>
      <c r="G331" s="14"/>
      <c r="H331" s="14">
        <v>231200.2</v>
      </c>
      <c r="I331" s="14">
        <v>100000</v>
      </c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  <c r="AG331" s="25"/>
      <c r="AH331" s="25"/>
      <c r="AI331" s="25"/>
      <c r="AJ331" s="25"/>
      <c r="AK331" s="25"/>
      <c r="AL331" s="25"/>
      <c r="AM331" s="25"/>
      <c r="AN331" s="25"/>
      <c r="AO331" s="25"/>
      <c r="AP331" s="25"/>
      <c r="AQ331" s="25"/>
      <c r="AR331" s="25"/>
      <c r="AS331" s="25"/>
      <c r="AT331" s="25"/>
      <c r="AU331" s="25"/>
      <c r="AV331" s="25"/>
      <c r="AW331" s="25"/>
      <c r="AX331" s="25"/>
      <c r="AY331" s="25"/>
      <c r="AZ331" s="25"/>
      <c r="BA331" s="25"/>
      <c r="BB331" s="25"/>
      <c r="BC331" s="25"/>
      <c r="BD331" s="25"/>
      <c r="BE331" s="25"/>
      <c r="BF331" s="25"/>
      <c r="BG331" s="25"/>
      <c r="BH331" s="25"/>
      <c r="BI331" s="25"/>
      <c r="BJ331" s="25"/>
      <c r="BK331" s="25"/>
      <c r="BL331" s="25"/>
      <c r="BM331" s="25"/>
      <c r="BN331" s="25"/>
      <c r="BO331" s="25"/>
      <c r="BP331" s="25"/>
      <c r="BQ331" s="25"/>
      <c r="BR331" s="25"/>
    </row>
    <row r="332" spans="1:70" s="19" customFormat="1" ht="30" x14ac:dyDescent="0.25">
      <c r="A332" s="71"/>
      <c r="B332" s="94"/>
      <c r="C332" s="56" t="s">
        <v>10</v>
      </c>
      <c r="D332" s="14">
        <f t="shared" si="94"/>
        <v>118799.8</v>
      </c>
      <c r="E332" s="14"/>
      <c r="F332" s="14"/>
      <c r="G332" s="14"/>
      <c r="H332" s="14">
        <v>82930.2</v>
      </c>
      <c r="I332" s="14">
        <v>35869.599999999999</v>
      </c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5"/>
      <c r="AJ332" s="25"/>
      <c r="AK332" s="25"/>
      <c r="AL332" s="25"/>
      <c r="AM332" s="25"/>
      <c r="AN332" s="25"/>
      <c r="AO332" s="25"/>
      <c r="AP332" s="25"/>
      <c r="AQ332" s="25"/>
      <c r="AR332" s="25"/>
      <c r="AS332" s="25"/>
      <c r="AT332" s="25"/>
      <c r="AU332" s="25"/>
      <c r="AV332" s="25"/>
      <c r="AW332" s="25"/>
      <c r="AX332" s="25"/>
      <c r="AY332" s="25"/>
      <c r="AZ332" s="25"/>
      <c r="BA332" s="25"/>
      <c r="BB332" s="25"/>
      <c r="BC332" s="25"/>
      <c r="BD332" s="25"/>
      <c r="BE332" s="25"/>
      <c r="BF332" s="25"/>
      <c r="BG332" s="25"/>
      <c r="BH332" s="25"/>
      <c r="BI332" s="25"/>
      <c r="BJ332" s="25"/>
      <c r="BK332" s="25"/>
      <c r="BL332" s="25"/>
      <c r="BM332" s="25"/>
      <c r="BN332" s="25"/>
      <c r="BO332" s="25"/>
      <c r="BP332" s="25"/>
      <c r="BQ332" s="25"/>
      <c r="BR332" s="25"/>
    </row>
    <row r="333" spans="1:70" s="19" customFormat="1" ht="30" x14ac:dyDescent="0.25">
      <c r="A333" s="72"/>
      <c r="B333" s="90"/>
      <c r="C333" s="56" t="s">
        <v>11</v>
      </c>
      <c r="D333" s="14">
        <f t="shared" si="94"/>
        <v>0</v>
      </c>
      <c r="E333" s="14"/>
      <c r="F333" s="14"/>
      <c r="G333" s="14"/>
      <c r="H333" s="14"/>
      <c r="I333" s="14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25"/>
      <c r="AI333" s="25"/>
      <c r="AJ333" s="25"/>
      <c r="AK333" s="25"/>
      <c r="AL333" s="25"/>
      <c r="AM333" s="25"/>
      <c r="AN333" s="25"/>
      <c r="AO333" s="25"/>
      <c r="AP333" s="25"/>
      <c r="AQ333" s="25"/>
      <c r="AR333" s="25"/>
      <c r="AS333" s="25"/>
      <c r="AT333" s="25"/>
      <c r="AU333" s="25"/>
      <c r="AV333" s="25"/>
      <c r="AW333" s="25"/>
      <c r="AX333" s="25"/>
      <c r="AY333" s="25"/>
      <c r="AZ333" s="25"/>
      <c r="BA333" s="25"/>
      <c r="BB333" s="25"/>
      <c r="BC333" s="25"/>
      <c r="BD333" s="25"/>
      <c r="BE333" s="25"/>
      <c r="BF333" s="25"/>
      <c r="BG333" s="25"/>
      <c r="BH333" s="25"/>
      <c r="BI333" s="25"/>
      <c r="BJ333" s="25"/>
      <c r="BK333" s="25"/>
      <c r="BL333" s="25"/>
      <c r="BM333" s="25"/>
      <c r="BN333" s="25"/>
      <c r="BO333" s="25"/>
      <c r="BP333" s="25"/>
      <c r="BQ333" s="25"/>
      <c r="BR333" s="25"/>
    </row>
    <row r="334" spans="1:70" s="19" customFormat="1" ht="22.5" customHeight="1" x14ac:dyDescent="0.25">
      <c r="A334" s="70" t="s">
        <v>118</v>
      </c>
      <c r="B334" s="89" t="s">
        <v>137</v>
      </c>
      <c r="C334" s="56" t="s">
        <v>7</v>
      </c>
      <c r="D334" s="14">
        <f t="shared" si="94"/>
        <v>450000</v>
      </c>
      <c r="E334" s="14">
        <f t="shared" ref="E334:I334" si="106">E335+E336+E337+E338</f>
        <v>0</v>
      </c>
      <c r="F334" s="14">
        <f t="shared" si="106"/>
        <v>0</v>
      </c>
      <c r="G334" s="14">
        <f t="shared" si="106"/>
        <v>364773.8</v>
      </c>
      <c r="H334" s="14">
        <f t="shared" si="106"/>
        <v>85226.2</v>
      </c>
      <c r="I334" s="14">
        <f t="shared" si="106"/>
        <v>0</v>
      </c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/>
      <c r="AI334" s="25"/>
      <c r="AJ334" s="25"/>
      <c r="AK334" s="25"/>
      <c r="AL334" s="25"/>
      <c r="AM334" s="25"/>
      <c r="AN334" s="25"/>
      <c r="AO334" s="25"/>
      <c r="AP334" s="25"/>
      <c r="AQ334" s="25"/>
      <c r="AR334" s="25"/>
      <c r="AS334" s="25"/>
      <c r="AT334" s="25"/>
      <c r="AU334" s="25"/>
      <c r="AV334" s="25"/>
      <c r="AW334" s="25"/>
      <c r="AX334" s="25"/>
      <c r="AY334" s="25"/>
      <c r="AZ334" s="25"/>
      <c r="BA334" s="25"/>
      <c r="BB334" s="25"/>
      <c r="BC334" s="25"/>
      <c r="BD334" s="25"/>
      <c r="BE334" s="25"/>
      <c r="BF334" s="25"/>
      <c r="BG334" s="25"/>
      <c r="BH334" s="25"/>
      <c r="BI334" s="25"/>
      <c r="BJ334" s="25"/>
      <c r="BK334" s="25"/>
      <c r="BL334" s="25"/>
      <c r="BM334" s="25"/>
      <c r="BN334" s="25"/>
      <c r="BO334" s="25"/>
      <c r="BP334" s="25"/>
      <c r="BQ334" s="25"/>
      <c r="BR334" s="25"/>
    </row>
    <row r="335" spans="1:70" s="19" customFormat="1" ht="27" customHeight="1" x14ac:dyDescent="0.25">
      <c r="A335" s="71"/>
      <c r="B335" s="94"/>
      <c r="C335" s="56" t="s">
        <v>15</v>
      </c>
      <c r="D335" s="14">
        <f t="shared" si="94"/>
        <v>0</v>
      </c>
      <c r="E335" s="14"/>
      <c r="F335" s="14"/>
      <c r="G335" s="14"/>
      <c r="H335" s="14"/>
      <c r="I335" s="14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  <c r="AG335" s="25"/>
      <c r="AH335" s="25"/>
      <c r="AI335" s="25"/>
      <c r="AJ335" s="25"/>
      <c r="AK335" s="25"/>
      <c r="AL335" s="25"/>
      <c r="AM335" s="25"/>
      <c r="AN335" s="25"/>
      <c r="AO335" s="25"/>
      <c r="AP335" s="25"/>
      <c r="AQ335" s="25"/>
      <c r="AR335" s="25"/>
      <c r="AS335" s="25"/>
      <c r="AT335" s="25"/>
      <c r="AU335" s="25"/>
      <c r="AV335" s="25"/>
      <c r="AW335" s="25"/>
      <c r="AX335" s="25"/>
      <c r="AY335" s="25"/>
      <c r="AZ335" s="25"/>
      <c r="BA335" s="25"/>
      <c r="BB335" s="25"/>
      <c r="BC335" s="25"/>
      <c r="BD335" s="25"/>
      <c r="BE335" s="25"/>
      <c r="BF335" s="25"/>
      <c r="BG335" s="25"/>
      <c r="BH335" s="25"/>
      <c r="BI335" s="25"/>
      <c r="BJ335" s="25"/>
      <c r="BK335" s="25"/>
      <c r="BL335" s="25"/>
      <c r="BM335" s="25"/>
      <c r="BN335" s="25"/>
      <c r="BO335" s="25"/>
      <c r="BP335" s="25"/>
      <c r="BQ335" s="25"/>
      <c r="BR335" s="25"/>
    </row>
    <row r="336" spans="1:70" s="19" customFormat="1" ht="27" customHeight="1" x14ac:dyDescent="0.25">
      <c r="A336" s="71"/>
      <c r="B336" s="94"/>
      <c r="C336" s="56" t="s">
        <v>9</v>
      </c>
      <c r="D336" s="14">
        <f t="shared" si="94"/>
        <v>351313.9</v>
      </c>
      <c r="E336" s="14"/>
      <c r="F336" s="14"/>
      <c r="G336" s="14">
        <v>288586.90000000002</v>
      </c>
      <c r="H336" s="14">
        <v>62727</v>
      </c>
      <c r="I336" s="14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  <c r="AG336" s="25"/>
      <c r="AH336" s="25"/>
      <c r="AI336" s="25"/>
      <c r="AJ336" s="25"/>
      <c r="AK336" s="25"/>
      <c r="AL336" s="25"/>
      <c r="AM336" s="25"/>
      <c r="AN336" s="25"/>
      <c r="AO336" s="25"/>
      <c r="AP336" s="25"/>
      <c r="AQ336" s="25"/>
      <c r="AR336" s="25"/>
      <c r="AS336" s="25"/>
      <c r="AT336" s="25"/>
      <c r="AU336" s="25"/>
      <c r="AV336" s="25"/>
      <c r="AW336" s="25"/>
      <c r="AX336" s="25"/>
      <c r="AY336" s="25"/>
      <c r="AZ336" s="25"/>
      <c r="BA336" s="25"/>
      <c r="BB336" s="25"/>
      <c r="BC336" s="25"/>
      <c r="BD336" s="25"/>
      <c r="BE336" s="25"/>
      <c r="BF336" s="25"/>
      <c r="BG336" s="25"/>
      <c r="BH336" s="25"/>
      <c r="BI336" s="25"/>
      <c r="BJ336" s="25"/>
      <c r="BK336" s="25"/>
      <c r="BL336" s="25"/>
      <c r="BM336" s="25"/>
      <c r="BN336" s="25"/>
      <c r="BO336" s="25"/>
      <c r="BP336" s="25"/>
      <c r="BQ336" s="25"/>
      <c r="BR336" s="25"/>
    </row>
    <row r="337" spans="1:70" s="19" customFormat="1" ht="30" x14ac:dyDescent="0.25">
      <c r="A337" s="71"/>
      <c r="B337" s="94"/>
      <c r="C337" s="56" t="s">
        <v>10</v>
      </c>
      <c r="D337" s="14">
        <f t="shared" si="94"/>
        <v>98686.1</v>
      </c>
      <c r="E337" s="14"/>
      <c r="F337" s="14"/>
      <c r="G337" s="14">
        <v>76186.899999999994</v>
      </c>
      <c r="H337" s="14">
        <v>22499.200000000001</v>
      </c>
      <c r="I337" s="14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  <c r="AG337" s="25"/>
      <c r="AH337" s="25"/>
      <c r="AI337" s="25"/>
      <c r="AJ337" s="25"/>
      <c r="AK337" s="25"/>
      <c r="AL337" s="25"/>
      <c r="AM337" s="25"/>
      <c r="AN337" s="25"/>
      <c r="AO337" s="25"/>
      <c r="AP337" s="25"/>
      <c r="AQ337" s="25"/>
      <c r="AR337" s="25"/>
      <c r="AS337" s="25"/>
      <c r="AT337" s="25"/>
      <c r="AU337" s="25"/>
      <c r="AV337" s="25"/>
      <c r="AW337" s="25"/>
      <c r="AX337" s="25"/>
      <c r="AY337" s="25"/>
      <c r="AZ337" s="25"/>
      <c r="BA337" s="25"/>
      <c r="BB337" s="25"/>
      <c r="BC337" s="25"/>
      <c r="BD337" s="25"/>
      <c r="BE337" s="25"/>
      <c r="BF337" s="25"/>
      <c r="BG337" s="25"/>
      <c r="BH337" s="25"/>
      <c r="BI337" s="25"/>
      <c r="BJ337" s="25"/>
      <c r="BK337" s="25"/>
      <c r="BL337" s="25"/>
      <c r="BM337" s="25"/>
      <c r="BN337" s="25"/>
      <c r="BO337" s="25"/>
      <c r="BP337" s="25"/>
      <c r="BQ337" s="25"/>
      <c r="BR337" s="25"/>
    </row>
    <row r="338" spans="1:70" s="19" customFormat="1" ht="30" x14ac:dyDescent="0.25">
      <c r="A338" s="72"/>
      <c r="B338" s="90"/>
      <c r="C338" s="56" t="s">
        <v>11</v>
      </c>
      <c r="D338" s="14">
        <f t="shared" si="94"/>
        <v>0</v>
      </c>
      <c r="E338" s="14"/>
      <c r="F338" s="14"/>
      <c r="G338" s="14"/>
      <c r="H338" s="14"/>
      <c r="I338" s="14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  <c r="AG338" s="25"/>
      <c r="AH338" s="25"/>
      <c r="AI338" s="25"/>
      <c r="AJ338" s="25"/>
      <c r="AK338" s="25"/>
      <c r="AL338" s="25"/>
      <c r="AM338" s="25"/>
      <c r="AN338" s="25"/>
      <c r="AO338" s="25"/>
      <c r="AP338" s="25"/>
      <c r="AQ338" s="25"/>
      <c r="AR338" s="25"/>
      <c r="AS338" s="25"/>
      <c r="AT338" s="25"/>
      <c r="AU338" s="25"/>
      <c r="AV338" s="25"/>
      <c r="AW338" s="25"/>
      <c r="AX338" s="25"/>
      <c r="AY338" s="25"/>
      <c r="AZ338" s="25"/>
      <c r="BA338" s="25"/>
      <c r="BB338" s="25"/>
      <c r="BC338" s="25"/>
      <c r="BD338" s="25"/>
      <c r="BE338" s="25"/>
      <c r="BF338" s="25"/>
      <c r="BG338" s="25"/>
      <c r="BH338" s="25"/>
      <c r="BI338" s="25"/>
      <c r="BJ338" s="25"/>
      <c r="BK338" s="25"/>
      <c r="BL338" s="25"/>
      <c r="BM338" s="25"/>
      <c r="BN338" s="25"/>
      <c r="BO338" s="25"/>
      <c r="BP338" s="25"/>
      <c r="BQ338" s="25"/>
      <c r="BR338" s="25"/>
    </row>
    <row r="339" spans="1:70" s="19" customFormat="1" ht="21" customHeight="1" x14ac:dyDescent="0.25">
      <c r="A339" s="70" t="s">
        <v>141</v>
      </c>
      <c r="B339" s="89" t="s">
        <v>138</v>
      </c>
      <c r="C339" s="56" t="s">
        <v>7</v>
      </c>
      <c r="D339" s="14">
        <f t="shared" si="94"/>
        <v>450000</v>
      </c>
      <c r="E339" s="14">
        <f t="shared" ref="E339:I339" si="107">E340+E341+E342+E343</f>
        <v>0</v>
      </c>
      <c r="F339" s="14">
        <f t="shared" si="107"/>
        <v>0</v>
      </c>
      <c r="G339" s="14">
        <f t="shared" si="107"/>
        <v>270000</v>
      </c>
      <c r="H339" s="14">
        <f t="shared" si="107"/>
        <v>180000</v>
      </c>
      <c r="I339" s="14">
        <f t="shared" si="107"/>
        <v>0</v>
      </c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  <c r="AG339" s="25"/>
      <c r="AH339" s="25"/>
      <c r="AI339" s="25"/>
      <c r="AJ339" s="25"/>
      <c r="AK339" s="25"/>
      <c r="AL339" s="25"/>
      <c r="AM339" s="25"/>
      <c r="AN339" s="25"/>
      <c r="AO339" s="25"/>
      <c r="AP339" s="25"/>
      <c r="AQ339" s="25"/>
      <c r="AR339" s="25"/>
      <c r="AS339" s="25"/>
      <c r="AT339" s="25"/>
      <c r="AU339" s="25"/>
      <c r="AV339" s="25"/>
      <c r="AW339" s="25"/>
      <c r="AX339" s="25"/>
      <c r="AY339" s="25"/>
      <c r="AZ339" s="25"/>
      <c r="BA339" s="25"/>
      <c r="BB339" s="25"/>
      <c r="BC339" s="25"/>
      <c r="BD339" s="25"/>
      <c r="BE339" s="25"/>
      <c r="BF339" s="25"/>
      <c r="BG339" s="25"/>
      <c r="BH339" s="25"/>
      <c r="BI339" s="25"/>
      <c r="BJ339" s="25"/>
      <c r="BK339" s="25"/>
      <c r="BL339" s="25"/>
      <c r="BM339" s="25"/>
      <c r="BN339" s="25"/>
      <c r="BO339" s="25"/>
      <c r="BP339" s="25"/>
      <c r="BQ339" s="25"/>
      <c r="BR339" s="25"/>
    </row>
    <row r="340" spans="1:70" s="19" customFormat="1" ht="23.25" customHeight="1" x14ac:dyDescent="0.25">
      <c r="A340" s="71"/>
      <c r="B340" s="94"/>
      <c r="C340" s="56" t="s">
        <v>15</v>
      </c>
      <c r="D340" s="14">
        <f t="shared" si="94"/>
        <v>0</v>
      </c>
      <c r="E340" s="14"/>
      <c r="F340" s="14"/>
      <c r="G340" s="14"/>
      <c r="H340" s="14"/>
      <c r="I340" s="14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  <c r="AG340" s="25"/>
      <c r="AH340" s="25"/>
      <c r="AI340" s="25"/>
      <c r="AJ340" s="25"/>
      <c r="AK340" s="25"/>
      <c r="AL340" s="25"/>
      <c r="AM340" s="25"/>
      <c r="AN340" s="25"/>
      <c r="AO340" s="25"/>
      <c r="AP340" s="25"/>
      <c r="AQ340" s="25"/>
      <c r="AR340" s="25"/>
      <c r="AS340" s="25"/>
      <c r="AT340" s="25"/>
      <c r="AU340" s="25"/>
      <c r="AV340" s="25"/>
      <c r="AW340" s="25"/>
      <c r="AX340" s="25"/>
      <c r="AY340" s="25"/>
      <c r="AZ340" s="25"/>
      <c r="BA340" s="25"/>
      <c r="BB340" s="25"/>
      <c r="BC340" s="25"/>
      <c r="BD340" s="25"/>
      <c r="BE340" s="25"/>
      <c r="BF340" s="25"/>
      <c r="BG340" s="25"/>
      <c r="BH340" s="25"/>
      <c r="BI340" s="25"/>
      <c r="BJ340" s="25"/>
      <c r="BK340" s="25"/>
      <c r="BL340" s="25"/>
      <c r="BM340" s="25"/>
      <c r="BN340" s="25"/>
      <c r="BO340" s="25"/>
      <c r="BP340" s="25"/>
      <c r="BQ340" s="25"/>
      <c r="BR340" s="25"/>
    </row>
    <row r="341" spans="1:70" s="19" customFormat="1" ht="21.75" customHeight="1" x14ac:dyDescent="0.25">
      <c r="A341" s="71"/>
      <c r="B341" s="94"/>
      <c r="C341" s="56" t="s">
        <v>9</v>
      </c>
      <c r="D341" s="14">
        <f t="shared" si="94"/>
        <v>331200</v>
      </c>
      <c r="E341" s="14"/>
      <c r="F341" s="14"/>
      <c r="G341" s="14">
        <v>198720</v>
      </c>
      <c r="H341" s="14">
        <v>132480</v>
      </c>
      <c r="I341" s="14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  <c r="AG341" s="25"/>
      <c r="AH341" s="25"/>
      <c r="AI341" s="25"/>
      <c r="AJ341" s="25"/>
      <c r="AK341" s="25"/>
      <c r="AL341" s="25"/>
      <c r="AM341" s="25"/>
      <c r="AN341" s="25"/>
      <c r="AO341" s="25"/>
      <c r="AP341" s="25"/>
      <c r="AQ341" s="25"/>
      <c r="AR341" s="25"/>
      <c r="AS341" s="25"/>
      <c r="AT341" s="25"/>
      <c r="AU341" s="25"/>
      <c r="AV341" s="25"/>
      <c r="AW341" s="25"/>
      <c r="AX341" s="25"/>
      <c r="AY341" s="25"/>
      <c r="AZ341" s="25"/>
      <c r="BA341" s="25"/>
      <c r="BB341" s="25"/>
      <c r="BC341" s="25"/>
      <c r="BD341" s="25"/>
      <c r="BE341" s="25"/>
      <c r="BF341" s="25"/>
      <c r="BG341" s="25"/>
      <c r="BH341" s="25"/>
      <c r="BI341" s="25"/>
      <c r="BJ341" s="25"/>
      <c r="BK341" s="25"/>
      <c r="BL341" s="25"/>
      <c r="BM341" s="25"/>
      <c r="BN341" s="25"/>
      <c r="BO341" s="25"/>
      <c r="BP341" s="25"/>
      <c r="BQ341" s="25"/>
      <c r="BR341" s="25"/>
    </row>
    <row r="342" spans="1:70" s="19" customFormat="1" ht="30" x14ac:dyDescent="0.25">
      <c r="A342" s="71"/>
      <c r="B342" s="94"/>
      <c r="C342" s="56" t="s">
        <v>10</v>
      </c>
      <c r="D342" s="14">
        <f t="shared" si="94"/>
        <v>118800</v>
      </c>
      <c r="E342" s="14"/>
      <c r="F342" s="14"/>
      <c r="G342" s="14">
        <v>71280</v>
      </c>
      <c r="H342" s="14">
        <v>47520</v>
      </c>
      <c r="I342" s="14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  <c r="AG342" s="25"/>
      <c r="AH342" s="25"/>
      <c r="AI342" s="25"/>
      <c r="AJ342" s="25"/>
      <c r="AK342" s="25"/>
      <c r="AL342" s="25"/>
      <c r="AM342" s="25"/>
      <c r="AN342" s="25"/>
      <c r="AO342" s="25"/>
      <c r="AP342" s="25"/>
      <c r="AQ342" s="25"/>
      <c r="AR342" s="25"/>
      <c r="AS342" s="25"/>
      <c r="AT342" s="25"/>
      <c r="AU342" s="25"/>
      <c r="AV342" s="25"/>
      <c r="AW342" s="25"/>
      <c r="AX342" s="25"/>
      <c r="AY342" s="25"/>
      <c r="AZ342" s="25"/>
      <c r="BA342" s="25"/>
      <c r="BB342" s="25"/>
      <c r="BC342" s="25"/>
      <c r="BD342" s="25"/>
      <c r="BE342" s="25"/>
      <c r="BF342" s="25"/>
      <c r="BG342" s="25"/>
      <c r="BH342" s="25"/>
      <c r="BI342" s="25"/>
      <c r="BJ342" s="25"/>
      <c r="BK342" s="25"/>
      <c r="BL342" s="25"/>
      <c r="BM342" s="25"/>
      <c r="BN342" s="25"/>
      <c r="BO342" s="25"/>
      <c r="BP342" s="25"/>
      <c r="BQ342" s="25"/>
      <c r="BR342" s="25"/>
    </row>
    <row r="343" spans="1:70" s="19" customFormat="1" ht="30" x14ac:dyDescent="0.25">
      <c r="A343" s="72"/>
      <c r="B343" s="90"/>
      <c r="C343" s="56" t="s">
        <v>11</v>
      </c>
      <c r="D343" s="14">
        <f t="shared" si="94"/>
        <v>0</v>
      </c>
      <c r="E343" s="14"/>
      <c r="F343" s="14"/>
      <c r="G343" s="14"/>
      <c r="H343" s="14"/>
      <c r="I343" s="14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  <c r="AG343" s="25"/>
      <c r="AH343" s="25"/>
      <c r="AI343" s="25"/>
      <c r="AJ343" s="25"/>
      <c r="AK343" s="25"/>
      <c r="AL343" s="25"/>
      <c r="AM343" s="25"/>
      <c r="AN343" s="25"/>
      <c r="AO343" s="25"/>
      <c r="AP343" s="25"/>
      <c r="AQ343" s="25"/>
      <c r="AR343" s="25"/>
      <c r="AS343" s="25"/>
      <c r="AT343" s="25"/>
      <c r="AU343" s="25"/>
      <c r="AV343" s="25"/>
      <c r="AW343" s="25"/>
      <c r="AX343" s="25"/>
      <c r="AY343" s="25"/>
      <c r="AZ343" s="25"/>
      <c r="BA343" s="25"/>
      <c r="BB343" s="25"/>
      <c r="BC343" s="25"/>
      <c r="BD343" s="25"/>
      <c r="BE343" s="25"/>
      <c r="BF343" s="25"/>
      <c r="BG343" s="25"/>
      <c r="BH343" s="25"/>
      <c r="BI343" s="25"/>
      <c r="BJ343" s="25"/>
      <c r="BK343" s="25"/>
      <c r="BL343" s="25"/>
      <c r="BM343" s="25"/>
      <c r="BN343" s="25"/>
      <c r="BO343" s="25"/>
      <c r="BP343" s="25"/>
      <c r="BQ343" s="25"/>
      <c r="BR343" s="25"/>
    </row>
    <row r="344" spans="1:70" s="19" customFormat="1" x14ac:dyDescent="0.25">
      <c r="A344" s="70" t="s">
        <v>142</v>
      </c>
      <c r="B344" s="89" t="s">
        <v>97</v>
      </c>
      <c r="C344" s="56" t="s">
        <v>7</v>
      </c>
      <c r="D344" s="14">
        <f t="shared" si="94"/>
        <v>168457</v>
      </c>
      <c r="E344" s="14">
        <f>E345+E346+E347+E348</f>
        <v>0</v>
      </c>
      <c r="F344" s="14">
        <f t="shared" ref="F344:I344" si="108">F345+F346+F347+F348</f>
        <v>0</v>
      </c>
      <c r="G344" s="14">
        <f t="shared" si="108"/>
        <v>7000</v>
      </c>
      <c r="H344" s="14">
        <f t="shared" si="108"/>
        <v>60000</v>
      </c>
      <c r="I344" s="14">
        <f t="shared" si="108"/>
        <v>101457</v>
      </c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  <c r="AG344" s="25"/>
      <c r="AH344" s="25"/>
      <c r="AI344" s="25"/>
      <c r="AJ344" s="25"/>
      <c r="AK344" s="25"/>
      <c r="AL344" s="25"/>
      <c r="AM344" s="25"/>
      <c r="AN344" s="25"/>
      <c r="AO344" s="25"/>
      <c r="AP344" s="25"/>
      <c r="AQ344" s="25"/>
      <c r="AR344" s="25"/>
      <c r="AS344" s="25"/>
      <c r="AT344" s="25"/>
      <c r="AU344" s="25"/>
      <c r="AV344" s="25"/>
      <c r="AW344" s="25"/>
      <c r="AX344" s="25"/>
      <c r="AY344" s="25"/>
      <c r="AZ344" s="25"/>
      <c r="BA344" s="25"/>
      <c r="BB344" s="25"/>
      <c r="BC344" s="25"/>
      <c r="BD344" s="25"/>
      <c r="BE344" s="25"/>
      <c r="BF344" s="25"/>
      <c r="BG344" s="25"/>
      <c r="BH344" s="25"/>
      <c r="BI344" s="25"/>
      <c r="BJ344" s="25"/>
      <c r="BK344" s="25"/>
      <c r="BL344" s="25"/>
      <c r="BM344" s="25"/>
      <c r="BN344" s="25"/>
      <c r="BO344" s="25"/>
      <c r="BP344" s="25"/>
      <c r="BQ344" s="25"/>
      <c r="BR344" s="25"/>
    </row>
    <row r="345" spans="1:70" s="19" customFormat="1" x14ac:dyDescent="0.25">
      <c r="A345" s="71"/>
      <c r="B345" s="94"/>
      <c r="C345" s="56" t="s">
        <v>15</v>
      </c>
      <c r="D345" s="14">
        <f t="shared" si="94"/>
        <v>0</v>
      </c>
      <c r="E345" s="14"/>
      <c r="F345" s="14"/>
      <c r="G345" s="14"/>
      <c r="H345" s="14"/>
      <c r="I345" s="14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  <c r="AG345" s="25"/>
      <c r="AH345" s="25"/>
      <c r="AI345" s="25"/>
      <c r="AJ345" s="25"/>
      <c r="AK345" s="25"/>
      <c r="AL345" s="25"/>
      <c r="AM345" s="25"/>
      <c r="AN345" s="25"/>
      <c r="AO345" s="25"/>
      <c r="AP345" s="25"/>
      <c r="AQ345" s="25"/>
      <c r="AR345" s="25"/>
      <c r="AS345" s="25"/>
      <c r="AT345" s="25"/>
      <c r="AU345" s="25"/>
      <c r="AV345" s="25"/>
      <c r="AW345" s="25"/>
      <c r="AX345" s="25"/>
      <c r="AY345" s="25"/>
      <c r="AZ345" s="25"/>
      <c r="BA345" s="25"/>
      <c r="BB345" s="25"/>
      <c r="BC345" s="25"/>
      <c r="BD345" s="25"/>
      <c r="BE345" s="25"/>
      <c r="BF345" s="25"/>
      <c r="BG345" s="25"/>
      <c r="BH345" s="25"/>
      <c r="BI345" s="25"/>
      <c r="BJ345" s="25"/>
      <c r="BK345" s="25"/>
      <c r="BL345" s="25"/>
      <c r="BM345" s="25"/>
      <c r="BN345" s="25"/>
      <c r="BO345" s="25"/>
      <c r="BP345" s="25"/>
      <c r="BQ345" s="25"/>
      <c r="BR345" s="25"/>
    </row>
    <row r="346" spans="1:70" s="19" customFormat="1" x14ac:dyDescent="0.25">
      <c r="A346" s="71"/>
      <c r="B346" s="94"/>
      <c r="C346" s="56" t="s">
        <v>9</v>
      </c>
      <c r="D346" s="14">
        <f t="shared" si="94"/>
        <v>125668.92</v>
      </c>
      <c r="E346" s="14"/>
      <c r="F346" s="14"/>
      <c r="G346" s="14">
        <v>5222</v>
      </c>
      <c r="H346" s="14">
        <v>44760</v>
      </c>
      <c r="I346" s="14">
        <v>75686.92</v>
      </c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  <c r="AG346" s="25"/>
      <c r="AH346" s="25"/>
      <c r="AI346" s="25"/>
      <c r="AJ346" s="25"/>
      <c r="AK346" s="25"/>
      <c r="AL346" s="25"/>
      <c r="AM346" s="25"/>
      <c r="AN346" s="25"/>
      <c r="AO346" s="25"/>
      <c r="AP346" s="25"/>
      <c r="AQ346" s="25"/>
      <c r="AR346" s="25"/>
      <c r="AS346" s="25"/>
      <c r="AT346" s="25"/>
      <c r="AU346" s="25"/>
      <c r="AV346" s="25"/>
      <c r="AW346" s="25"/>
      <c r="AX346" s="25"/>
      <c r="AY346" s="25"/>
      <c r="AZ346" s="25"/>
      <c r="BA346" s="25"/>
      <c r="BB346" s="25"/>
      <c r="BC346" s="25"/>
      <c r="BD346" s="25"/>
      <c r="BE346" s="25"/>
      <c r="BF346" s="25"/>
      <c r="BG346" s="25"/>
      <c r="BH346" s="25"/>
      <c r="BI346" s="25"/>
      <c r="BJ346" s="25"/>
      <c r="BK346" s="25"/>
      <c r="BL346" s="25"/>
      <c r="BM346" s="25"/>
      <c r="BN346" s="25"/>
      <c r="BO346" s="25"/>
      <c r="BP346" s="25"/>
      <c r="BQ346" s="25"/>
      <c r="BR346" s="25"/>
    </row>
    <row r="347" spans="1:70" s="19" customFormat="1" ht="30" x14ac:dyDescent="0.25">
      <c r="A347" s="71"/>
      <c r="B347" s="94"/>
      <c r="C347" s="56" t="s">
        <v>10</v>
      </c>
      <c r="D347" s="14">
        <f t="shared" si="94"/>
        <v>42788.08</v>
      </c>
      <c r="E347" s="14"/>
      <c r="F347" s="14"/>
      <c r="G347" s="14">
        <v>1778</v>
      </c>
      <c r="H347" s="14">
        <v>15240</v>
      </c>
      <c r="I347" s="14">
        <v>25770.080000000002</v>
      </c>
      <c r="R347" s="25"/>
      <c r="S347" s="25"/>
      <c r="T347" s="25"/>
      <c r="U347" s="29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25"/>
      <c r="AK347" s="25"/>
      <c r="AL347" s="25"/>
      <c r="AM347" s="25"/>
      <c r="AN347" s="25"/>
      <c r="AO347" s="25"/>
      <c r="AP347" s="25"/>
      <c r="AQ347" s="25"/>
      <c r="AR347" s="25"/>
      <c r="AS347" s="25"/>
      <c r="AT347" s="25"/>
      <c r="AU347" s="25"/>
      <c r="AV347" s="25"/>
      <c r="AW347" s="25"/>
      <c r="AX347" s="25"/>
      <c r="AY347" s="25"/>
      <c r="AZ347" s="25"/>
      <c r="BA347" s="25"/>
      <c r="BB347" s="25"/>
      <c r="BC347" s="25"/>
      <c r="BD347" s="25"/>
      <c r="BE347" s="25"/>
      <c r="BF347" s="25"/>
      <c r="BG347" s="25"/>
      <c r="BH347" s="25"/>
      <c r="BI347" s="25"/>
      <c r="BJ347" s="25"/>
      <c r="BK347" s="25"/>
      <c r="BL347" s="25"/>
      <c r="BM347" s="25"/>
      <c r="BN347" s="25"/>
      <c r="BO347" s="25"/>
      <c r="BP347" s="25"/>
      <c r="BQ347" s="25"/>
      <c r="BR347" s="25"/>
    </row>
    <row r="348" spans="1:70" s="19" customFormat="1" ht="30" x14ac:dyDescent="0.25">
      <c r="A348" s="72"/>
      <c r="B348" s="90"/>
      <c r="C348" s="56" t="s">
        <v>11</v>
      </c>
      <c r="D348" s="14">
        <f t="shared" ref="D348:D411" si="109">SUM(E348:I348)</f>
        <v>0</v>
      </c>
      <c r="E348" s="14"/>
      <c r="F348" s="14"/>
      <c r="G348" s="14"/>
      <c r="H348" s="14"/>
      <c r="I348" s="14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  <c r="AG348" s="25"/>
      <c r="AH348" s="25"/>
      <c r="AI348" s="25"/>
      <c r="AJ348" s="25"/>
      <c r="AK348" s="25"/>
      <c r="AL348" s="25"/>
      <c r="AM348" s="25"/>
      <c r="AN348" s="25"/>
      <c r="AO348" s="25"/>
      <c r="AP348" s="25"/>
      <c r="AQ348" s="25"/>
      <c r="AR348" s="25"/>
      <c r="AS348" s="25"/>
      <c r="AT348" s="25"/>
      <c r="AU348" s="25"/>
      <c r="AV348" s="25"/>
      <c r="AW348" s="25"/>
      <c r="AX348" s="25"/>
      <c r="AY348" s="25"/>
      <c r="AZ348" s="25"/>
      <c r="BA348" s="25"/>
      <c r="BB348" s="25"/>
      <c r="BC348" s="25"/>
      <c r="BD348" s="25"/>
      <c r="BE348" s="25"/>
      <c r="BF348" s="25"/>
      <c r="BG348" s="25"/>
      <c r="BH348" s="25"/>
      <c r="BI348" s="25"/>
      <c r="BJ348" s="25"/>
      <c r="BK348" s="25"/>
      <c r="BL348" s="25"/>
      <c r="BM348" s="25"/>
      <c r="BN348" s="25"/>
      <c r="BO348" s="25"/>
      <c r="BP348" s="25"/>
      <c r="BQ348" s="25"/>
      <c r="BR348" s="25"/>
    </row>
    <row r="349" spans="1:70" s="19" customFormat="1" ht="26.25" customHeight="1" x14ac:dyDescent="0.25">
      <c r="A349" s="82" t="s">
        <v>143</v>
      </c>
      <c r="B349" s="98" t="s">
        <v>139</v>
      </c>
      <c r="C349" s="60" t="s">
        <v>7</v>
      </c>
      <c r="D349" s="14">
        <f t="shared" si="109"/>
        <v>141149</v>
      </c>
      <c r="E349" s="14">
        <f>E350+E351+E352+E353</f>
        <v>0</v>
      </c>
      <c r="F349" s="14">
        <f t="shared" ref="F349:I349" si="110">F350+F351+F352+F353</f>
        <v>0</v>
      </c>
      <c r="G349" s="14">
        <f t="shared" si="110"/>
        <v>0</v>
      </c>
      <c r="H349" s="14">
        <f t="shared" si="110"/>
        <v>10054.9</v>
      </c>
      <c r="I349" s="14">
        <f t="shared" si="110"/>
        <v>131094.1</v>
      </c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  <c r="AG349" s="25"/>
      <c r="AH349" s="25"/>
      <c r="AI349" s="25"/>
      <c r="AJ349" s="25"/>
      <c r="AK349" s="25"/>
      <c r="AL349" s="25"/>
      <c r="AM349" s="25"/>
      <c r="AN349" s="25"/>
      <c r="AO349" s="25"/>
      <c r="AP349" s="25"/>
      <c r="AQ349" s="25"/>
      <c r="AR349" s="25"/>
      <c r="AS349" s="25"/>
      <c r="AT349" s="25"/>
      <c r="AU349" s="25"/>
      <c r="AV349" s="25"/>
      <c r="AW349" s="25"/>
      <c r="AX349" s="25"/>
      <c r="AY349" s="25"/>
      <c r="AZ349" s="25"/>
      <c r="BA349" s="25"/>
      <c r="BB349" s="25"/>
      <c r="BC349" s="25"/>
      <c r="BD349" s="25"/>
      <c r="BE349" s="25"/>
      <c r="BF349" s="25"/>
      <c r="BG349" s="25"/>
      <c r="BH349" s="25"/>
      <c r="BI349" s="25"/>
      <c r="BJ349" s="25"/>
      <c r="BK349" s="25"/>
      <c r="BL349" s="25"/>
      <c r="BM349" s="25"/>
      <c r="BN349" s="25"/>
      <c r="BO349" s="25"/>
      <c r="BP349" s="25"/>
      <c r="BQ349" s="25"/>
      <c r="BR349" s="25"/>
    </row>
    <row r="350" spans="1:70" s="19" customFormat="1" ht="23.25" customHeight="1" x14ac:dyDescent="0.25">
      <c r="A350" s="83"/>
      <c r="B350" s="99"/>
      <c r="C350" s="60" t="s">
        <v>15</v>
      </c>
      <c r="D350" s="14">
        <f t="shared" si="109"/>
        <v>0</v>
      </c>
      <c r="E350" s="14"/>
      <c r="F350" s="14"/>
      <c r="G350" s="14"/>
      <c r="H350" s="14"/>
      <c r="I350" s="14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  <c r="AG350" s="25"/>
      <c r="AH350" s="25"/>
      <c r="AI350" s="25"/>
      <c r="AJ350" s="25"/>
      <c r="AK350" s="25"/>
      <c r="AL350" s="25"/>
      <c r="AM350" s="25"/>
      <c r="AN350" s="25"/>
      <c r="AO350" s="25"/>
      <c r="AP350" s="25"/>
      <c r="AQ350" s="25"/>
      <c r="AR350" s="25"/>
      <c r="AS350" s="25"/>
      <c r="AT350" s="25"/>
      <c r="AU350" s="25"/>
      <c r="AV350" s="25"/>
      <c r="AW350" s="25"/>
      <c r="AX350" s="25"/>
      <c r="AY350" s="25"/>
      <c r="AZ350" s="25"/>
      <c r="BA350" s="25"/>
      <c r="BB350" s="25"/>
      <c r="BC350" s="25"/>
      <c r="BD350" s="25"/>
      <c r="BE350" s="25"/>
      <c r="BF350" s="25"/>
      <c r="BG350" s="25"/>
      <c r="BH350" s="25"/>
      <c r="BI350" s="25"/>
      <c r="BJ350" s="25"/>
      <c r="BK350" s="25"/>
      <c r="BL350" s="25"/>
      <c r="BM350" s="25"/>
      <c r="BN350" s="25"/>
      <c r="BO350" s="25"/>
      <c r="BP350" s="25"/>
      <c r="BQ350" s="25"/>
      <c r="BR350" s="25"/>
    </row>
    <row r="351" spans="1:70" s="19" customFormat="1" ht="21" customHeight="1" x14ac:dyDescent="0.25">
      <c r="A351" s="83"/>
      <c r="B351" s="99"/>
      <c r="C351" s="60" t="s">
        <v>9</v>
      </c>
      <c r="D351" s="14">
        <f t="shared" si="109"/>
        <v>102756.5</v>
      </c>
      <c r="E351" s="14"/>
      <c r="F351" s="14"/>
      <c r="G351" s="14"/>
      <c r="H351" s="68">
        <v>7320</v>
      </c>
      <c r="I351" s="68">
        <v>95436.5</v>
      </c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  <c r="AG351" s="25"/>
      <c r="AH351" s="25"/>
      <c r="AI351" s="25"/>
      <c r="AJ351" s="25"/>
      <c r="AK351" s="25"/>
      <c r="AL351" s="25"/>
      <c r="AM351" s="25"/>
      <c r="AN351" s="25"/>
      <c r="AO351" s="25"/>
      <c r="AP351" s="25"/>
      <c r="AQ351" s="25"/>
      <c r="AR351" s="25"/>
      <c r="AS351" s="25"/>
      <c r="AT351" s="25"/>
      <c r="AU351" s="25"/>
      <c r="AV351" s="25"/>
      <c r="AW351" s="25"/>
      <c r="AX351" s="25"/>
      <c r="AY351" s="25"/>
      <c r="AZ351" s="25"/>
      <c r="BA351" s="25"/>
      <c r="BB351" s="25"/>
      <c r="BC351" s="25"/>
      <c r="BD351" s="25"/>
      <c r="BE351" s="25"/>
      <c r="BF351" s="25"/>
      <c r="BG351" s="25"/>
      <c r="BH351" s="25"/>
      <c r="BI351" s="25"/>
      <c r="BJ351" s="25"/>
      <c r="BK351" s="25"/>
      <c r="BL351" s="25"/>
      <c r="BM351" s="25"/>
      <c r="BN351" s="25"/>
      <c r="BO351" s="25"/>
      <c r="BP351" s="25"/>
      <c r="BQ351" s="25"/>
      <c r="BR351" s="25"/>
    </row>
    <row r="352" spans="1:70" s="19" customFormat="1" ht="30" x14ac:dyDescent="0.25">
      <c r="A352" s="83"/>
      <c r="B352" s="99"/>
      <c r="C352" s="60" t="s">
        <v>10</v>
      </c>
      <c r="D352" s="14">
        <f t="shared" si="109"/>
        <v>38392.5</v>
      </c>
      <c r="E352" s="14"/>
      <c r="F352" s="14"/>
      <c r="G352" s="14"/>
      <c r="H352" s="68">
        <v>2734.9</v>
      </c>
      <c r="I352" s="68">
        <v>35657.599999999999</v>
      </c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/>
      <c r="AI352" s="25"/>
      <c r="AJ352" s="25"/>
      <c r="AK352" s="25"/>
      <c r="AL352" s="25"/>
      <c r="AM352" s="25"/>
      <c r="AN352" s="25"/>
      <c r="AO352" s="25"/>
      <c r="AP352" s="25"/>
      <c r="AQ352" s="25"/>
      <c r="AR352" s="25"/>
      <c r="AS352" s="25"/>
      <c r="AT352" s="25"/>
      <c r="AU352" s="25"/>
      <c r="AV352" s="25"/>
      <c r="AW352" s="25"/>
      <c r="AX352" s="25"/>
      <c r="AY352" s="25"/>
      <c r="AZ352" s="25"/>
      <c r="BA352" s="25"/>
      <c r="BB352" s="25"/>
      <c r="BC352" s="25"/>
      <c r="BD352" s="25"/>
      <c r="BE352" s="25"/>
      <c r="BF352" s="25"/>
      <c r="BG352" s="25"/>
      <c r="BH352" s="25"/>
      <c r="BI352" s="25"/>
      <c r="BJ352" s="25"/>
      <c r="BK352" s="25"/>
      <c r="BL352" s="25"/>
      <c r="BM352" s="25"/>
      <c r="BN352" s="25"/>
      <c r="BO352" s="25"/>
      <c r="BP352" s="25"/>
      <c r="BQ352" s="25"/>
      <c r="BR352" s="25"/>
    </row>
    <row r="353" spans="1:70" s="19" customFormat="1" ht="30" x14ac:dyDescent="0.25">
      <c r="A353" s="84"/>
      <c r="B353" s="100"/>
      <c r="C353" s="60" t="s">
        <v>11</v>
      </c>
      <c r="D353" s="14">
        <f t="shared" si="109"/>
        <v>0</v>
      </c>
      <c r="E353" s="14"/>
      <c r="F353" s="14"/>
      <c r="G353" s="14"/>
      <c r="H353" s="14"/>
      <c r="I353" s="14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25"/>
      <c r="AF353" s="25"/>
      <c r="AG353" s="25"/>
      <c r="AH353" s="25"/>
      <c r="AI353" s="25"/>
      <c r="AJ353" s="25"/>
      <c r="AK353" s="25"/>
      <c r="AL353" s="25"/>
      <c r="AM353" s="25"/>
      <c r="AN353" s="25"/>
      <c r="AO353" s="25"/>
      <c r="AP353" s="25"/>
      <c r="AQ353" s="25"/>
      <c r="AR353" s="25"/>
      <c r="AS353" s="25"/>
      <c r="AT353" s="25"/>
      <c r="AU353" s="25"/>
      <c r="AV353" s="25"/>
      <c r="AW353" s="25"/>
      <c r="AX353" s="25"/>
      <c r="AY353" s="25"/>
      <c r="AZ353" s="25"/>
      <c r="BA353" s="25"/>
      <c r="BB353" s="25"/>
      <c r="BC353" s="25"/>
      <c r="BD353" s="25"/>
      <c r="BE353" s="25"/>
      <c r="BF353" s="25"/>
      <c r="BG353" s="25"/>
      <c r="BH353" s="25"/>
      <c r="BI353" s="25"/>
      <c r="BJ353" s="25"/>
      <c r="BK353" s="25"/>
      <c r="BL353" s="25"/>
      <c r="BM353" s="25"/>
      <c r="BN353" s="25"/>
      <c r="BO353" s="25"/>
      <c r="BP353" s="25"/>
      <c r="BQ353" s="25"/>
      <c r="BR353" s="25"/>
    </row>
    <row r="354" spans="1:70" s="19" customFormat="1" ht="23.25" customHeight="1" x14ac:dyDescent="0.25">
      <c r="A354" s="70" t="s">
        <v>144</v>
      </c>
      <c r="B354" s="89" t="s">
        <v>161</v>
      </c>
      <c r="C354" s="56" t="s">
        <v>7</v>
      </c>
      <c r="D354" s="14">
        <f t="shared" si="109"/>
        <v>395996.8</v>
      </c>
      <c r="E354" s="14">
        <f t="shared" ref="E354:I354" si="111">E355+E356+E357+E358</f>
        <v>0</v>
      </c>
      <c r="F354" s="14">
        <f t="shared" si="111"/>
        <v>0</v>
      </c>
      <c r="G354" s="14">
        <f t="shared" si="111"/>
        <v>0</v>
      </c>
      <c r="H354" s="14">
        <f t="shared" si="111"/>
        <v>70000</v>
      </c>
      <c r="I354" s="14">
        <f t="shared" si="111"/>
        <v>325996.79999999999</v>
      </c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5"/>
      <c r="AJ354" s="25"/>
      <c r="AK354" s="25"/>
      <c r="AL354" s="25"/>
      <c r="AM354" s="25"/>
      <c r="AN354" s="25"/>
      <c r="AO354" s="25"/>
      <c r="AP354" s="25"/>
      <c r="AQ354" s="25"/>
      <c r="AR354" s="25"/>
      <c r="AS354" s="25"/>
      <c r="AT354" s="25"/>
      <c r="AU354" s="25"/>
      <c r="AV354" s="25"/>
      <c r="AW354" s="25"/>
      <c r="AX354" s="25"/>
      <c r="AY354" s="25"/>
      <c r="AZ354" s="25"/>
      <c r="BA354" s="25"/>
      <c r="BB354" s="25"/>
      <c r="BC354" s="25"/>
      <c r="BD354" s="25"/>
      <c r="BE354" s="25"/>
      <c r="BF354" s="25"/>
      <c r="BG354" s="25"/>
      <c r="BH354" s="25"/>
      <c r="BI354" s="25"/>
      <c r="BJ354" s="25"/>
      <c r="BK354" s="25"/>
      <c r="BL354" s="25"/>
      <c r="BM354" s="25"/>
      <c r="BN354" s="25"/>
      <c r="BO354" s="25"/>
      <c r="BP354" s="25"/>
      <c r="BQ354" s="25"/>
      <c r="BR354" s="25"/>
    </row>
    <row r="355" spans="1:70" s="19" customFormat="1" ht="20.25" customHeight="1" x14ac:dyDescent="0.25">
      <c r="A355" s="71"/>
      <c r="B355" s="94"/>
      <c r="C355" s="56" t="s">
        <v>15</v>
      </c>
      <c r="D355" s="14">
        <f t="shared" si="109"/>
        <v>0</v>
      </c>
      <c r="E355" s="14"/>
      <c r="F355" s="14"/>
      <c r="G355" s="14"/>
      <c r="H355" s="14"/>
      <c r="I355" s="14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  <c r="AG355" s="25"/>
      <c r="AH355" s="25"/>
      <c r="AI355" s="25"/>
      <c r="AJ355" s="25"/>
      <c r="AK355" s="25"/>
      <c r="AL355" s="25"/>
      <c r="AM355" s="25"/>
      <c r="AN355" s="25"/>
      <c r="AO355" s="25"/>
      <c r="AP355" s="25"/>
      <c r="AQ355" s="25"/>
      <c r="AR355" s="25"/>
      <c r="AS355" s="25"/>
      <c r="AT355" s="25"/>
      <c r="AU355" s="25"/>
      <c r="AV355" s="25"/>
      <c r="AW355" s="25"/>
      <c r="AX355" s="25"/>
      <c r="AY355" s="25"/>
      <c r="AZ355" s="25"/>
      <c r="BA355" s="25"/>
      <c r="BB355" s="25"/>
      <c r="BC355" s="25"/>
      <c r="BD355" s="25"/>
      <c r="BE355" s="25"/>
      <c r="BF355" s="25"/>
      <c r="BG355" s="25"/>
      <c r="BH355" s="25"/>
      <c r="BI355" s="25"/>
      <c r="BJ355" s="25"/>
      <c r="BK355" s="25"/>
      <c r="BL355" s="25"/>
      <c r="BM355" s="25"/>
      <c r="BN355" s="25"/>
      <c r="BO355" s="25"/>
      <c r="BP355" s="25"/>
      <c r="BQ355" s="25"/>
      <c r="BR355" s="25"/>
    </row>
    <row r="356" spans="1:70" s="19" customFormat="1" ht="18.75" customHeight="1" x14ac:dyDescent="0.25">
      <c r="A356" s="71"/>
      <c r="B356" s="94"/>
      <c r="C356" s="56" t="s">
        <v>9</v>
      </c>
      <c r="D356" s="14">
        <f t="shared" si="109"/>
        <v>288285.7</v>
      </c>
      <c r="E356" s="14"/>
      <c r="F356" s="16"/>
      <c r="G356" s="16"/>
      <c r="H356" s="66">
        <v>50960</v>
      </c>
      <c r="I356" s="66">
        <v>237325.7</v>
      </c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  <c r="AG356" s="25"/>
      <c r="AH356" s="25"/>
      <c r="AI356" s="25"/>
      <c r="AJ356" s="25"/>
      <c r="AK356" s="25"/>
      <c r="AL356" s="25"/>
      <c r="AM356" s="25"/>
      <c r="AN356" s="25"/>
      <c r="AO356" s="25"/>
      <c r="AP356" s="25"/>
      <c r="AQ356" s="25"/>
      <c r="AR356" s="25"/>
      <c r="AS356" s="25"/>
      <c r="AT356" s="25"/>
      <c r="AU356" s="25"/>
      <c r="AV356" s="25"/>
      <c r="AW356" s="25"/>
      <c r="AX356" s="25"/>
      <c r="AY356" s="25"/>
      <c r="AZ356" s="25"/>
      <c r="BA356" s="25"/>
      <c r="BB356" s="25"/>
      <c r="BC356" s="25"/>
      <c r="BD356" s="25"/>
      <c r="BE356" s="25"/>
      <c r="BF356" s="25"/>
      <c r="BG356" s="25"/>
      <c r="BH356" s="25"/>
      <c r="BI356" s="25"/>
      <c r="BJ356" s="25"/>
      <c r="BK356" s="25"/>
      <c r="BL356" s="25"/>
      <c r="BM356" s="25"/>
      <c r="BN356" s="25"/>
      <c r="BO356" s="25"/>
      <c r="BP356" s="25"/>
      <c r="BQ356" s="25"/>
      <c r="BR356" s="25"/>
    </row>
    <row r="357" spans="1:70" s="19" customFormat="1" ht="33" customHeight="1" x14ac:dyDescent="0.25">
      <c r="A357" s="71"/>
      <c r="B357" s="94"/>
      <c r="C357" s="56" t="s">
        <v>10</v>
      </c>
      <c r="D357" s="14">
        <f t="shared" si="109"/>
        <v>107711.1</v>
      </c>
      <c r="E357" s="14"/>
      <c r="F357" s="16"/>
      <c r="G357" s="16"/>
      <c r="H357" s="66">
        <v>19040</v>
      </c>
      <c r="I357" s="66">
        <v>88671.1</v>
      </c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  <c r="AG357" s="25"/>
      <c r="AH357" s="25"/>
      <c r="AI357" s="25"/>
      <c r="AJ357" s="25"/>
      <c r="AK357" s="25"/>
      <c r="AL357" s="25"/>
      <c r="AM357" s="25"/>
      <c r="AN357" s="25"/>
      <c r="AO357" s="25"/>
      <c r="AP357" s="25"/>
      <c r="AQ357" s="25"/>
      <c r="AR357" s="25"/>
      <c r="AS357" s="25"/>
      <c r="AT357" s="25"/>
      <c r="AU357" s="25"/>
      <c r="AV357" s="25"/>
      <c r="AW357" s="25"/>
      <c r="AX357" s="25"/>
      <c r="AY357" s="25"/>
      <c r="AZ357" s="25"/>
      <c r="BA357" s="25"/>
      <c r="BB357" s="25"/>
      <c r="BC357" s="25"/>
      <c r="BD357" s="25"/>
      <c r="BE357" s="25"/>
      <c r="BF357" s="25"/>
      <c r="BG357" s="25"/>
      <c r="BH357" s="25"/>
      <c r="BI357" s="25"/>
      <c r="BJ357" s="25"/>
      <c r="BK357" s="25"/>
      <c r="BL357" s="25"/>
      <c r="BM357" s="25"/>
      <c r="BN357" s="25"/>
      <c r="BO357" s="25"/>
      <c r="BP357" s="25"/>
      <c r="BQ357" s="25"/>
      <c r="BR357" s="25"/>
    </row>
    <row r="358" spans="1:70" s="19" customFormat="1" ht="30" x14ac:dyDescent="0.25">
      <c r="A358" s="72"/>
      <c r="B358" s="90"/>
      <c r="C358" s="56" t="s">
        <v>11</v>
      </c>
      <c r="D358" s="14">
        <f t="shared" si="109"/>
        <v>0</v>
      </c>
      <c r="E358" s="14"/>
      <c r="F358" s="14"/>
      <c r="G358" s="14"/>
      <c r="H358" s="14"/>
      <c r="I358" s="14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  <c r="AG358" s="25"/>
      <c r="AH358" s="25"/>
      <c r="AI358" s="25"/>
      <c r="AJ358" s="25"/>
      <c r="AK358" s="25"/>
      <c r="AL358" s="25"/>
      <c r="AM358" s="25"/>
      <c r="AN358" s="25"/>
      <c r="AO358" s="25"/>
      <c r="AP358" s="25"/>
      <c r="AQ358" s="25"/>
      <c r="AR358" s="25"/>
      <c r="AS358" s="25"/>
      <c r="AT358" s="25"/>
      <c r="AU358" s="25"/>
      <c r="AV358" s="25"/>
      <c r="AW358" s="25"/>
      <c r="AX358" s="25"/>
      <c r="AY358" s="25"/>
      <c r="AZ358" s="25"/>
      <c r="BA358" s="25"/>
      <c r="BB358" s="25"/>
      <c r="BC358" s="25"/>
      <c r="BD358" s="25"/>
      <c r="BE358" s="25"/>
      <c r="BF358" s="25"/>
      <c r="BG358" s="25"/>
      <c r="BH358" s="25"/>
      <c r="BI358" s="25"/>
      <c r="BJ358" s="25"/>
      <c r="BK358" s="25"/>
      <c r="BL358" s="25"/>
      <c r="BM358" s="25"/>
      <c r="BN358" s="25"/>
      <c r="BO358" s="25"/>
      <c r="BP358" s="25"/>
      <c r="BQ358" s="25"/>
      <c r="BR358" s="25"/>
    </row>
    <row r="359" spans="1:70" s="19" customFormat="1" ht="24" customHeight="1" x14ac:dyDescent="0.25">
      <c r="A359" s="70" t="s">
        <v>145</v>
      </c>
      <c r="B359" s="102" t="s">
        <v>146</v>
      </c>
      <c r="C359" s="58" t="s">
        <v>7</v>
      </c>
      <c r="D359" s="16">
        <f t="shared" si="109"/>
        <v>517759.9</v>
      </c>
      <c r="E359" s="16">
        <f t="shared" ref="E359:I359" si="112">E360+E361+E362+E363</f>
        <v>113907.2</v>
      </c>
      <c r="F359" s="16">
        <f>F360+F361+F362+F363</f>
        <v>274725.3</v>
      </c>
      <c r="G359" s="16">
        <f>G360+G361+G362+G363</f>
        <v>129127.4</v>
      </c>
      <c r="H359" s="16">
        <f t="shared" si="112"/>
        <v>0</v>
      </c>
      <c r="I359" s="16">
        <f t="shared" si="112"/>
        <v>0</v>
      </c>
      <c r="J359" s="30"/>
      <c r="K359" s="30"/>
      <c r="L359" s="30"/>
      <c r="M359" s="30"/>
      <c r="N359" s="30"/>
      <c r="O359" s="30"/>
      <c r="P359" s="30"/>
      <c r="Q359" s="3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F359" s="40"/>
      <c r="AG359" s="40"/>
      <c r="AH359" s="40"/>
      <c r="AI359" s="40"/>
      <c r="AJ359" s="40"/>
      <c r="AK359" s="40"/>
      <c r="AL359" s="40"/>
      <c r="AM359" s="40"/>
      <c r="AN359" s="40"/>
      <c r="AO359" s="40"/>
      <c r="AP359" s="40"/>
      <c r="AQ359" s="40"/>
      <c r="AR359" s="40"/>
      <c r="AS359" s="40"/>
      <c r="AT359" s="40"/>
      <c r="AU359" s="40"/>
      <c r="AV359" s="40"/>
      <c r="AW359" s="40"/>
      <c r="AX359" s="40"/>
      <c r="AY359" s="40"/>
      <c r="AZ359" s="40"/>
      <c r="BA359" s="40"/>
      <c r="BB359" s="40"/>
      <c r="BC359" s="40"/>
      <c r="BD359" s="40"/>
      <c r="BE359" s="40"/>
      <c r="BF359" s="40"/>
      <c r="BG359" s="40"/>
      <c r="BH359" s="40"/>
      <c r="BI359" s="40"/>
      <c r="BJ359" s="40"/>
      <c r="BK359" s="40"/>
      <c r="BL359" s="40"/>
      <c r="BM359" s="40"/>
      <c r="BN359" s="40"/>
      <c r="BO359" s="40"/>
      <c r="BP359" s="40"/>
      <c r="BQ359" s="25"/>
      <c r="BR359" s="25"/>
    </row>
    <row r="360" spans="1:70" s="19" customFormat="1" ht="18.75" customHeight="1" x14ac:dyDescent="0.25">
      <c r="A360" s="71"/>
      <c r="B360" s="103"/>
      <c r="C360" s="58" t="s">
        <v>15</v>
      </c>
      <c r="D360" s="16">
        <f t="shared" si="109"/>
        <v>0</v>
      </c>
      <c r="E360" s="16"/>
      <c r="F360" s="16"/>
      <c r="G360" s="16"/>
      <c r="H360" s="16"/>
      <c r="I360" s="16"/>
      <c r="J360" s="30"/>
      <c r="K360" s="30"/>
      <c r="L360" s="30"/>
      <c r="M360" s="30"/>
      <c r="N360" s="30"/>
      <c r="O360" s="30"/>
      <c r="P360" s="30"/>
      <c r="Q360" s="3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  <c r="AG360" s="40"/>
      <c r="AH360" s="40"/>
      <c r="AI360" s="40"/>
      <c r="AJ360" s="40"/>
      <c r="AK360" s="40"/>
      <c r="AL360" s="40"/>
      <c r="AM360" s="40"/>
      <c r="AN360" s="40"/>
      <c r="AO360" s="40"/>
      <c r="AP360" s="40"/>
      <c r="AQ360" s="40"/>
      <c r="AR360" s="40"/>
      <c r="AS360" s="40"/>
      <c r="AT360" s="40"/>
      <c r="AU360" s="40"/>
      <c r="AV360" s="40"/>
      <c r="AW360" s="40"/>
      <c r="AX360" s="40"/>
      <c r="AY360" s="40"/>
      <c r="AZ360" s="40"/>
      <c r="BA360" s="40"/>
      <c r="BB360" s="40"/>
      <c r="BC360" s="40"/>
      <c r="BD360" s="40"/>
      <c r="BE360" s="40"/>
      <c r="BF360" s="40"/>
      <c r="BG360" s="40"/>
      <c r="BH360" s="40"/>
      <c r="BI360" s="40"/>
      <c r="BJ360" s="40"/>
      <c r="BK360" s="40"/>
      <c r="BL360" s="40"/>
      <c r="BM360" s="40"/>
      <c r="BN360" s="40"/>
      <c r="BO360" s="40"/>
      <c r="BP360" s="40"/>
      <c r="BQ360" s="25"/>
      <c r="BR360" s="25"/>
    </row>
    <row r="361" spans="1:70" s="19" customFormat="1" ht="17.25" customHeight="1" x14ac:dyDescent="0.25">
      <c r="A361" s="71"/>
      <c r="B361" s="103"/>
      <c r="C361" s="58" t="s">
        <v>9</v>
      </c>
      <c r="D361" s="16">
        <f t="shared" si="109"/>
        <v>376929.1</v>
      </c>
      <c r="E361" s="66">
        <v>82924.399999999994</v>
      </c>
      <c r="F361" s="66">
        <v>200000</v>
      </c>
      <c r="G361" s="66">
        <v>94004.7</v>
      </c>
      <c r="H361" s="16"/>
      <c r="I361" s="16"/>
      <c r="J361" s="30"/>
      <c r="K361" s="30"/>
      <c r="L361" s="30"/>
      <c r="M361" s="30"/>
      <c r="N361" s="30"/>
      <c r="O361" s="30"/>
      <c r="P361" s="30"/>
      <c r="Q361" s="3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F361" s="40"/>
      <c r="AG361" s="40"/>
      <c r="AH361" s="40"/>
      <c r="AI361" s="40"/>
      <c r="AJ361" s="40"/>
      <c r="AK361" s="40"/>
      <c r="AL361" s="40"/>
      <c r="AM361" s="40"/>
      <c r="AN361" s="40"/>
      <c r="AO361" s="40"/>
      <c r="AP361" s="40"/>
      <c r="AQ361" s="40"/>
      <c r="AR361" s="40"/>
      <c r="AS361" s="40"/>
      <c r="AT361" s="40"/>
      <c r="AU361" s="40"/>
      <c r="AV361" s="40"/>
      <c r="AW361" s="40"/>
      <c r="AX361" s="40"/>
      <c r="AY361" s="40"/>
      <c r="AZ361" s="40"/>
      <c r="BA361" s="40"/>
      <c r="BB361" s="40"/>
      <c r="BC361" s="40"/>
      <c r="BD361" s="40"/>
      <c r="BE361" s="40"/>
      <c r="BF361" s="40"/>
      <c r="BG361" s="40"/>
      <c r="BH361" s="40"/>
      <c r="BI361" s="40"/>
      <c r="BJ361" s="40"/>
      <c r="BK361" s="40"/>
      <c r="BL361" s="40"/>
      <c r="BM361" s="40"/>
      <c r="BN361" s="40"/>
      <c r="BO361" s="40"/>
      <c r="BP361" s="40"/>
      <c r="BQ361" s="25"/>
      <c r="BR361" s="25"/>
    </row>
    <row r="362" spans="1:70" s="19" customFormat="1" ht="36" customHeight="1" x14ac:dyDescent="0.25">
      <c r="A362" s="71"/>
      <c r="B362" s="103"/>
      <c r="C362" s="58" t="s">
        <v>10</v>
      </c>
      <c r="D362" s="16">
        <f t="shared" si="109"/>
        <v>140830.79999999999</v>
      </c>
      <c r="E362" s="66">
        <v>30982.799999999999</v>
      </c>
      <c r="F362" s="66">
        <v>74725.3</v>
      </c>
      <c r="G362" s="66">
        <v>35122.699999999997</v>
      </c>
      <c r="H362" s="16"/>
      <c r="I362" s="16"/>
      <c r="J362" s="30"/>
      <c r="K362" s="30"/>
      <c r="L362" s="30"/>
      <c r="M362" s="30"/>
      <c r="N362" s="30"/>
      <c r="O362" s="30"/>
      <c r="P362" s="30"/>
      <c r="Q362" s="3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F362" s="40"/>
      <c r="AG362" s="40"/>
      <c r="AH362" s="40"/>
      <c r="AI362" s="40"/>
      <c r="AJ362" s="40"/>
      <c r="AK362" s="40"/>
      <c r="AL362" s="40"/>
      <c r="AM362" s="40"/>
      <c r="AN362" s="40"/>
      <c r="AO362" s="40"/>
      <c r="AP362" s="40"/>
      <c r="AQ362" s="40"/>
      <c r="AR362" s="40"/>
      <c r="AS362" s="40"/>
      <c r="AT362" s="40"/>
      <c r="AU362" s="40"/>
      <c r="AV362" s="40"/>
      <c r="AW362" s="40"/>
      <c r="AX362" s="40"/>
      <c r="AY362" s="40"/>
      <c r="AZ362" s="40"/>
      <c r="BA362" s="40"/>
      <c r="BB362" s="40"/>
      <c r="BC362" s="40"/>
      <c r="BD362" s="40"/>
      <c r="BE362" s="40"/>
      <c r="BF362" s="40"/>
      <c r="BG362" s="40"/>
      <c r="BH362" s="40"/>
      <c r="BI362" s="40"/>
      <c r="BJ362" s="40"/>
      <c r="BK362" s="40"/>
      <c r="BL362" s="40"/>
      <c r="BM362" s="40"/>
      <c r="BN362" s="40"/>
      <c r="BO362" s="40"/>
      <c r="BP362" s="40"/>
      <c r="BQ362" s="25"/>
      <c r="BR362" s="25"/>
    </row>
    <row r="363" spans="1:70" s="19" customFormat="1" ht="30" x14ac:dyDescent="0.25">
      <c r="A363" s="72"/>
      <c r="B363" s="104"/>
      <c r="C363" s="58" t="s">
        <v>11</v>
      </c>
      <c r="D363" s="16">
        <f t="shared" si="109"/>
        <v>0</v>
      </c>
      <c r="E363" s="16"/>
      <c r="F363" s="16"/>
      <c r="G363" s="16"/>
      <c r="H363" s="16"/>
      <c r="I363" s="16"/>
      <c r="J363" s="30"/>
      <c r="K363" s="30"/>
      <c r="L363" s="30"/>
      <c r="M363" s="30"/>
      <c r="N363" s="30"/>
      <c r="O363" s="30"/>
      <c r="P363" s="30"/>
      <c r="Q363" s="3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F363" s="40"/>
      <c r="AG363" s="40"/>
      <c r="AH363" s="40"/>
      <c r="AI363" s="40"/>
      <c r="AJ363" s="40"/>
      <c r="AK363" s="40"/>
      <c r="AL363" s="40"/>
      <c r="AM363" s="40"/>
      <c r="AN363" s="40"/>
      <c r="AO363" s="40"/>
      <c r="AP363" s="40"/>
      <c r="AQ363" s="40"/>
      <c r="AR363" s="40"/>
      <c r="AS363" s="40"/>
      <c r="AT363" s="40"/>
      <c r="AU363" s="40"/>
      <c r="AV363" s="40"/>
      <c r="AW363" s="40"/>
      <c r="AX363" s="40"/>
      <c r="AY363" s="40"/>
      <c r="AZ363" s="40"/>
      <c r="BA363" s="40"/>
      <c r="BB363" s="40"/>
      <c r="BC363" s="40"/>
      <c r="BD363" s="40"/>
      <c r="BE363" s="40"/>
      <c r="BF363" s="40"/>
      <c r="BG363" s="40"/>
      <c r="BH363" s="40"/>
      <c r="BI363" s="40"/>
      <c r="BJ363" s="40"/>
      <c r="BK363" s="40"/>
      <c r="BL363" s="40"/>
      <c r="BM363" s="40"/>
      <c r="BN363" s="40"/>
      <c r="BO363" s="40"/>
      <c r="BP363" s="40"/>
      <c r="BQ363" s="25"/>
      <c r="BR363" s="25"/>
    </row>
    <row r="364" spans="1:70" s="19" customFormat="1" ht="20.25" customHeight="1" x14ac:dyDescent="0.25">
      <c r="A364" s="70" t="s">
        <v>177</v>
      </c>
      <c r="B364" s="89" t="s">
        <v>192</v>
      </c>
      <c r="C364" s="56" t="s">
        <v>7</v>
      </c>
      <c r="D364" s="14">
        <f t="shared" si="109"/>
        <v>1200000</v>
      </c>
      <c r="E364" s="14">
        <f t="shared" ref="E364:I364" si="113">E365+E366+E367+E368</f>
        <v>0</v>
      </c>
      <c r="F364" s="14">
        <f t="shared" si="113"/>
        <v>0</v>
      </c>
      <c r="G364" s="14">
        <f t="shared" si="113"/>
        <v>50160</v>
      </c>
      <c r="H364" s="14">
        <f t="shared" si="113"/>
        <v>613920</v>
      </c>
      <c r="I364" s="14">
        <f t="shared" si="113"/>
        <v>535920</v>
      </c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  <c r="AG364" s="25"/>
      <c r="AH364" s="25"/>
      <c r="AI364" s="25"/>
      <c r="AJ364" s="25"/>
      <c r="AK364" s="25"/>
      <c r="AL364" s="25"/>
      <c r="AM364" s="25"/>
      <c r="AN364" s="25"/>
      <c r="AO364" s="25"/>
      <c r="AP364" s="25"/>
      <c r="AQ364" s="25"/>
      <c r="AR364" s="25"/>
      <c r="AS364" s="25"/>
      <c r="AT364" s="25"/>
      <c r="AU364" s="25"/>
      <c r="AV364" s="25"/>
      <c r="AW364" s="25"/>
      <c r="AX364" s="25"/>
      <c r="AY364" s="25"/>
      <c r="AZ364" s="25"/>
      <c r="BA364" s="25"/>
      <c r="BB364" s="25"/>
      <c r="BC364" s="25"/>
      <c r="BD364" s="25"/>
      <c r="BE364" s="25"/>
      <c r="BF364" s="25"/>
      <c r="BG364" s="25"/>
      <c r="BH364" s="25"/>
      <c r="BI364" s="25"/>
      <c r="BJ364" s="25"/>
      <c r="BK364" s="25"/>
      <c r="BL364" s="25"/>
      <c r="BM364" s="25"/>
      <c r="BN364" s="25"/>
      <c r="BO364" s="25"/>
      <c r="BP364" s="25"/>
      <c r="BQ364" s="25"/>
      <c r="BR364" s="25"/>
    </row>
    <row r="365" spans="1:70" s="19" customFormat="1" ht="21" customHeight="1" x14ac:dyDescent="0.25">
      <c r="A365" s="71"/>
      <c r="B365" s="94"/>
      <c r="C365" s="56" t="s">
        <v>15</v>
      </c>
      <c r="D365" s="14">
        <f t="shared" si="109"/>
        <v>0</v>
      </c>
      <c r="E365" s="14"/>
      <c r="F365" s="14"/>
      <c r="G365" s="14"/>
      <c r="H365" s="14"/>
      <c r="I365" s="14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  <c r="AG365" s="25"/>
      <c r="AH365" s="25"/>
      <c r="AI365" s="25"/>
      <c r="AJ365" s="25"/>
      <c r="AK365" s="25"/>
      <c r="AL365" s="25"/>
      <c r="AM365" s="25"/>
      <c r="AN365" s="25"/>
      <c r="AO365" s="25"/>
      <c r="AP365" s="25"/>
      <c r="AQ365" s="25"/>
      <c r="AR365" s="25"/>
      <c r="AS365" s="25"/>
      <c r="AT365" s="25"/>
      <c r="AU365" s="25"/>
      <c r="AV365" s="25"/>
      <c r="AW365" s="25"/>
      <c r="AX365" s="25"/>
      <c r="AY365" s="25"/>
      <c r="AZ365" s="25"/>
      <c r="BA365" s="25"/>
      <c r="BB365" s="25"/>
      <c r="BC365" s="25"/>
      <c r="BD365" s="25"/>
      <c r="BE365" s="25"/>
      <c r="BF365" s="25"/>
      <c r="BG365" s="25"/>
      <c r="BH365" s="25"/>
      <c r="BI365" s="25"/>
      <c r="BJ365" s="25"/>
      <c r="BK365" s="25"/>
      <c r="BL365" s="25"/>
      <c r="BM365" s="25"/>
      <c r="BN365" s="25"/>
      <c r="BO365" s="25"/>
      <c r="BP365" s="25"/>
      <c r="BQ365" s="25"/>
      <c r="BR365" s="25"/>
    </row>
    <row r="366" spans="1:70" s="19" customFormat="1" ht="21" customHeight="1" x14ac:dyDescent="0.25">
      <c r="A366" s="71"/>
      <c r="B366" s="94"/>
      <c r="C366" s="56" t="s">
        <v>9</v>
      </c>
      <c r="D366" s="14">
        <f t="shared" si="109"/>
        <v>878399</v>
      </c>
      <c r="E366" s="14"/>
      <c r="F366" s="14"/>
      <c r="G366" s="14">
        <v>36717</v>
      </c>
      <c r="H366" s="14">
        <v>449389</v>
      </c>
      <c r="I366" s="14">
        <v>392293</v>
      </c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  <c r="AG366" s="25"/>
      <c r="AH366" s="25"/>
      <c r="AI366" s="25"/>
      <c r="AJ366" s="25"/>
      <c r="AK366" s="25"/>
      <c r="AL366" s="25"/>
      <c r="AM366" s="25"/>
      <c r="AN366" s="25"/>
      <c r="AO366" s="25"/>
      <c r="AP366" s="25"/>
      <c r="AQ366" s="25"/>
      <c r="AR366" s="25"/>
      <c r="AS366" s="25"/>
      <c r="AT366" s="25"/>
      <c r="AU366" s="25"/>
      <c r="AV366" s="25"/>
      <c r="AW366" s="25"/>
      <c r="AX366" s="25"/>
      <c r="AY366" s="25"/>
      <c r="AZ366" s="25"/>
      <c r="BA366" s="25"/>
      <c r="BB366" s="25"/>
      <c r="BC366" s="25"/>
      <c r="BD366" s="25"/>
      <c r="BE366" s="25"/>
      <c r="BF366" s="25"/>
      <c r="BG366" s="25"/>
      <c r="BH366" s="25"/>
      <c r="BI366" s="25"/>
      <c r="BJ366" s="25"/>
      <c r="BK366" s="25"/>
      <c r="BL366" s="25"/>
      <c r="BM366" s="25"/>
      <c r="BN366" s="25"/>
      <c r="BO366" s="25"/>
      <c r="BP366" s="25"/>
      <c r="BQ366" s="25"/>
      <c r="BR366" s="25"/>
    </row>
    <row r="367" spans="1:70" s="19" customFormat="1" ht="39.75" customHeight="1" x14ac:dyDescent="0.25">
      <c r="A367" s="71"/>
      <c r="B367" s="94"/>
      <c r="C367" s="56" t="s">
        <v>10</v>
      </c>
      <c r="D367" s="14">
        <f t="shared" si="109"/>
        <v>321601</v>
      </c>
      <c r="E367" s="14"/>
      <c r="F367" s="14"/>
      <c r="G367" s="14">
        <v>13443</v>
      </c>
      <c r="H367" s="14">
        <v>164531</v>
      </c>
      <c r="I367" s="14">
        <v>143627</v>
      </c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  <c r="AG367" s="25"/>
      <c r="AH367" s="25"/>
      <c r="AI367" s="25"/>
      <c r="AJ367" s="25"/>
      <c r="AK367" s="25"/>
      <c r="AL367" s="25"/>
      <c r="AM367" s="25"/>
      <c r="AN367" s="25"/>
      <c r="AO367" s="25"/>
      <c r="AP367" s="25"/>
      <c r="AQ367" s="25"/>
      <c r="AR367" s="25"/>
      <c r="AS367" s="25"/>
      <c r="AT367" s="25"/>
      <c r="AU367" s="25"/>
      <c r="AV367" s="25"/>
      <c r="AW367" s="25"/>
      <c r="AX367" s="25"/>
      <c r="AY367" s="25"/>
      <c r="AZ367" s="25"/>
      <c r="BA367" s="25"/>
      <c r="BB367" s="25"/>
      <c r="BC367" s="25"/>
      <c r="BD367" s="25"/>
      <c r="BE367" s="25"/>
      <c r="BF367" s="25"/>
      <c r="BG367" s="25"/>
      <c r="BH367" s="25"/>
      <c r="BI367" s="25"/>
      <c r="BJ367" s="25"/>
      <c r="BK367" s="25"/>
      <c r="BL367" s="25"/>
      <c r="BM367" s="25"/>
      <c r="BN367" s="25"/>
      <c r="BO367" s="25"/>
      <c r="BP367" s="25"/>
      <c r="BQ367" s="25"/>
      <c r="BR367" s="25"/>
    </row>
    <row r="368" spans="1:70" s="19" customFormat="1" ht="32.25" customHeight="1" x14ac:dyDescent="0.25">
      <c r="A368" s="72"/>
      <c r="B368" s="90"/>
      <c r="C368" s="56" t="s">
        <v>11</v>
      </c>
      <c r="D368" s="14">
        <f t="shared" si="109"/>
        <v>0</v>
      </c>
      <c r="E368" s="14"/>
      <c r="F368" s="14"/>
      <c r="G368" s="14"/>
      <c r="H368" s="14"/>
      <c r="I368" s="14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  <c r="AG368" s="25"/>
      <c r="AH368" s="25"/>
      <c r="AI368" s="25"/>
      <c r="AJ368" s="25"/>
      <c r="AK368" s="25"/>
      <c r="AL368" s="25"/>
      <c r="AM368" s="25"/>
      <c r="AN368" s="25"/>
      <c r="AO368" s="25"/>
      <c r="AP368" s="25"/>
      <c r="AQ368" s="25"/>
      <c r="AR368" s="25"/>
      <c r="AS368" s="25"/>
      <c r="AT368" s="25"/>
      <c r="AU368" s="25"/>
      <c r="AV368" s="25"/>
      <c r="AW368" s="25"/>
      <c r="AX368" s="25"/>
      <c r="AY368" s="25"/>
      <c r="AZ368" s="25"/>
      <c r="BA368" s="25"/>
      <c r="BB368" s="25"/>
      <c r="BC368" s="25"/>
      <c r="BD368" s="25"/>
      <c r="BE368" s="25"/>
      <c r="BF368" s="25"/>
      <c r="BG368" s="25"/>
      <c r="BH368" s="25"/>
      <c r="BI368" s="25"/>
      <c r="BJ368" s="25"/>
      <c r="BK368" s="25"/>
      <c r="BL368" s="25"/>
      <c r="BM368" s="25"/>
      <c r="BN368" s="25"/>
      <c r="BO368" s="25"/>
      <c r="BP368" s="25"/>
      <c r="BQ368" s="25"/>
      <c r="BR368" s="25"/>
    </row>
    <row r="369" spans="1:70" s="19" customFormat="1" ht="24" customHeight="1" x14ac:dyDescent="0.25">
      <c r="A369" s="70" t="s">
        <v>191</v>
      </c>
      <c r="B369" s="89" t="s">
        <v>202</v>
      </c>
      <c r="C369" s="56" t="s">
        <v>7</v>
      </c>
      <c r="D369" s="14">
        <f t="shared" si="109"/>
        <v>572000</v>
      </c>
      <c r="E369" s="14">
        <f t="shared" ref="E369:I369" si="114">E370+E371+E372+E373</f>
        <v>0</v>
      </c>
      <c r="F369" s="14">
        <f t="shared" si="114"/>
        <v>0</v>
      </c>
      <c r="G369" s="14">
        <f t="shared" si="114"/>
        <v>72000</v>
      </c>
      <c r="H369" s="14">
        <f t="shared" si="114"/>
        <v>200000</v>
      </c>
      <c r="I369" s="14">
        <f t="shared" si="114"/>
        <v>300000</v>
      </c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25"/>
      <c r="AF369" s="25"/>
      <c r="AG369" s="25"/>
      <c r="AH369" s="25"/>
      <c r="AI369" s="25"/>
      <c r="AJ369" s="25"/>
      <c r="AK369" s="25"/>
      <c r="AL369" s="25"/>
      <c r="AM369" s="25"/>
      <c r="AN369" s="25"/>
      <c r="AO369" s="25"/>
      <c r="AP369" s="25"/>
      <c r="AQ369" s="25"/>
      <c r="AR369" s="25"/>
      <c r="AS369" s="25"/>
      <c r="AT369" s="25"/>
      <c r="AU369" s="25"/>
      <c r="AV369" s="25"/>
      <c r="AW369" s="25"/>
      <c r="AX369" s="25"/>
      <c r="AY369" s="25"/>
      <c r="AZ369" s="25"/>
      <c r="BA369" s="25"/>
      <c r="BB369" s="25"/>
      <c r="BC369" s="25"/>
      <c r="BD369" s="25"/>
      <c r="BE369" s="25"/>
      <c r="BF369" s="25"/>
      <c r="BG369" s="25"/>
      <c r="BH369" s="25"/>
      <c r="BI369" s="25"/>
      <c r="BJ369" s="25"/>
      <c r="BK369" s="25"/>
      <c r="BL369" s="25"/>
      <c r="BM369" s="25"/>
      <c r="BN369" s="25"/>
      <c r="BO369" s="25"/>
      <c r="BP369" s="25"/>
      <c r="BQ369" s="25"/>
      <c r="BR369" s="25"/>
    </row>
    <row r="370" spans="1:70" s="19" customFormat="1" ht="20.25" customHeight="1" x14ac:dyDescent="0.25">
      <c r="A370" s="71"/>
      <c r="B370" s="94"/>
      <c r="C370" s="56" t="s">
        <v>15</v>
      </c>
      <c r="D370" s="14">
        <f t="shared" si="109"/>
        <v>0</v>
      </c>
      <c r="E370" s="14"/>
      <c r="F370" s="14"/>
      <c r="G370" s="14"/>
      <c r="H370" s="14"/>
      <c r="I370" s="14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  <c r="AG370" s="25"/>
      <c r="AH370" s="25"/>
      <c r="AI370" s="25"/>
      <c r="AJ370" s="25"/>
      <c r="AK370" s="25"/>
      <c r="AL370" s="25"/>
      <c r="AM370" s="25"/>
      <c r="AN370" s="25"/>
      <c r="AO370" s="25"/>
      <c r="AP370" s="25"/>
      <c r="AQ370" s="25"/>
      <c r="AR370" s="25"/>
      <c r="AS370" s="25"/>
      <c r="AT370" s="25"/>
      <c r="AU370" s="25"/>
      <c r="AV370" s="25"/>
      <c r="AW370" s="25"/>
      <c r="AX370" s="25"/>
      <c r="AY370" s="25"/>
      <c r="AZ370" s="25"/>
      <c r="BA370" s="25"/>
      <c r="BB370" s="25"/>
      <c r="BC370" s="25"/>
      <c r="BD370" s="25"/>
      <c r="BE370" s="25"/>
      <c r="BF370" s="25"/>
      <c r="BG370" s="25"/>
      <c r="BH370" s="25"/>
      <c r="BI370" s="25"/>
      <c r="BJ370" s="25"/>
      <c r="BK370" s="25"/>
      <c r="BL370" s="25"/>
      <c r="BM370" s="25"/>
      <c r="BN370" s="25"/>
      <c r="BO370" s="25"/>
      <c r="BP370" s="25"/>
      <c r="BQ370" s="25"/>
      <c r="BR370" s="25"/>
    </row>
    <row r="371" spans="1:70" s="19" customFormat="1" ht="16.5" customHeight="1" x14ac:dyDescent="0.25">
      <c r="A371" s="71"/>
      <c r="B371" s="94"/>
      <c r="C371" s="56" t="s">
        <v>9</v>
      </c>
      <c r="D371" s="14">
        <f t="shared" si="109"/>
        <v>418704</v>
      </c>
      <c r="E371" s="14"/>
      <c r="F371" s="14"/>
      <c r="G371" s="14">
        <v>52704</v>
      </c>
      <c r="H371" s="14">
        <v>146400</v>
      </c>
      <c r="I371" s="14">
        <v>219600</v>
      </c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  <c r="AG371" s="25"/>
      <c r="AH371" s="25"/>
      <c r="AI371" s="25"/>
      <c r="AJ371" s="25"/>
      <c r="AK371" s="25"/>
      <c r="AL371" s="25"/>
      <c r="AM371" s="25"/>
      <c r="AN371" s="25"/>
      <c r="AO371" s="25"/>
      <c r="AP371" s="25"/>
      <c r="AQ371" s="25"/>
      <c r="AR371" s="25"/>
      <c r="AS371" s="25"/>
      <c r="AT371" s="25"/>
      <c r="AU371" s="25"/>
      <c r="AV371" s="25"/>
      <c r="AW371" s="25"/>
      <c r="AX371" s="25"/>
      <c r="AY371" s="25"/>
      <c r="AZ371" s="25"/>
      <c r="BA371" s="25"/>
      <c r="BB371" s="25"/>
      <c r="BC371" s="25"/>
      <c r="BD371" s="25"/>
      <c r="BE371" s="25"/>
      <c r="BF371" s="25"/>
      <c r="BG371" s="25"/>
      <c r="BH371" s="25"/>
      <c r="BI371" s="25"/>
      <c r="BJ371" s="25"/>
      <c r="BK371" s="25"/>
      <c r="BL371" s="25"/>
      <c r="BM371" s="25"/>
      <c r="BN371" s="25"/>
      <c r="BO371" s="25"/>
      <c r="BP371" s="25"/>
      <c r="BQ371" s="25"/>
      <c r="BR371" s="25"/>
    </row>
    <row r="372" spans="1:70" s="19" customFormat="1" ht="32.25" customHeight="1" x14ac:dyDescent="0.25">
      <c r="A372" s="71"/>
      <c r="B372" s="94"/>
      <c r="C372" s="56" t="s">
        <v>10</v>
      </c>
      <c r="D372" s="14">
        <f t="shared" si="109"/>
        <v>153296</v>
      </c>
      <c r="E372" s="14"/>
      <c r="F372" s="14"/>
      <c r="G372" s="14">
        <v>19296</v>
      </c>
      <c r="H372" s="14">
        <v>53600</v>
      </c>
      <c r="I372" s="14">
        <v>80400</v>
      </c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  <c r="AG372" s="25"/>
      <c r="AH372" s="25"/>
      <c r="AI372" s="25"/>
      <c r="AJ372" s="25"/>
      <c r="AK372" s="25"/>
      <c r="AL372" s="25"/>
      <c r="AM372" s="25"/>
      <c r="AN372" s="25"/>
      <c r="AO372" s="25"/>
      <c r="AP372" s="25"/>
      <c r="AQ372" s="25"/>
      <c r="AR372" s="25"/>
      <c r="AS372" s="25"/>
      <c r="AT372" s="25"/>
      <c r="AU372" s="25"/>
      <c r="AV372" s="25"/>
      <c r="AW372" s="25"/>
      <c r="AX372" s="25"/>
      <c r="AY372" s="25"/>
      <c r="AZ372" s="25"/>
      <c r="BA372" s="25"/>
      <c r="BB372" s="25"/>
      <c r="BC372" s="25"/>
      <c r="BD372" s="25"/>
      <c r="BE372" s="25"/>
      <c r="BF372" s="25"/>
      <c r="BG372" s="25"/>
      <c r="BH372" s="25"/>
      <c r="BI372" s="25"/>
      <c r="BJ372" s="25"/>
      <c r="BK372" s="25"/>
      <c r="BL372" s="25"/>
      <c r="BM372" s="25"/>
      <c r="BN372" s="25"/>
      <c r="BO372" s="25"/>
      <c r="BP372" s="25"/>
      <c r="BQ372" s="25"/>
      <c r="BR372" s="25"/>
    </row>
    <row r="373" spans="1:70" s="19" customFormat="1" ht="32.25" customHeight="1" x14ac:dyDescent="0.25">
      <c r="A373" s="72"/>
      <c r="B373" s="90"/>
      <c r="C373" s="56" t="s">
        <v>11</v>
      </c>
      <c r="D373" s="14">
        <f t="shared" si="109"/>
        <v>0</v>
      </c>
      <c r="E373" s="14"/>
      <c r="F373" s="14"/>
      <c r="G373" s="14"/>
      <c r="H373" s="14"/>
      <c r="I373" s="14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  <c r="AG373" s="25"/>
      <c r="AH373" s="25"/>
      <c r="AI373" s="25"/>
      <c r="AJ373" s="25"/>
      <c r="AK373" s="25"/>
      <c r="AL373" s="25"/>
      <c r="AM373" s="25"/>
      <c r="AN373" s="25"/>
      <c r="AO373" s="25"/>
      <c r="AP373" s="25"/>
      <c r="AQ373" s="25"/>
      <c r="AR373" s="25"/>
      <c r="AS373" s="25"/>
      <c r="AT373" s="25"/>
      <c r="AU373" s="25"/>
      <c r="AV373" s="25"/>
      <c r="AW373" s="25"/>
      <c r="AX373" s="25"/>
      <c r="AY373" s="25"/>
      <c r="AZ373" s="25"/>
      <c r="BA373" s="25"/>
      <c r="BB373" s="25"/>
      <c r="BC373" s="25"/>
      <c r="BD373" s="25"/>
      <c r="BE373" s="25"/>
      <c r="BF373" s="25"/>
      <c r="BG373" s="25"/>
      <c r="BH373" s="25"/>
      <c r="BI373" s="25"/>
      <c r="BJ373" s="25"/>
      <c r="BK373" s="25"/>
      <c r="BL373" s="25"/>
      <c r="BM373" s="25"/>
      <c r="BN373" s="25"/>
      <c r="BO373" s="25"/>
      <c r="BP373" s="25"/>
      <c r="BQ373" s="25"/>
      <c r="BR373" s="25"/>
    </row>
    <row r="374" spans="1:70" s="19" customFormat="1" ht="21.75" customHeight="1" x14ac:dyDescent="0.25">
      <c r="A374" s="70" t="s">
        <v>60</v>
      </c>
      <c r="B374" s="89" t="s">
        <v>66</v>
      </c>
      <c r="C374" s="56" t="s">
        <v>7</v>
      </c>
      <c r="D374" s="14">
        <f t="shared" si="109"/>
        <v>611025</v>
      </c>
      <c r="E374" s="14">
        <f t="shared" ref="E374:I374" si="115">E375+E376+E377+E378</f>
        <v>216317</v>
      </c>
      <c r="F374" s="14">
        <f t="shared" si="115"/>
        <v>153643</v>
      </c>
      <c r="G374" s="14">
        <f t="shared" si="115"/>
        <v>80355</v>
      </c>
      <c r="H374" s="14">
        <f t="shared" si="115"/>
        <v>80355</v>
      </c>
      <c r="I374" s="14">
        <f t="shared" si="115"/>
        <v>80355</v>
      </c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  <c r="AG374" s="25"/>
      <c r="AH374" s="25"/>
      <c r="AI374" s="25"/>
      <c r="AJ374" s="25"/>
      <c r="AK374" s="25"/>
      <c r="AL374" s="25"/>
      <c r="AM374" s="25"/>
      <c r="AN374" s="25"/>
      <c r="AO374" s="25"/>
      <c r="AP374" s="25"/>
      <c r="AQ374" s="25"/>
      <c r="AR374" s="25"/>
      <c r="AS374" s="25"/>
      <c r="AT374" s="25"/>
      <c r="AU374" s="25"/>
      <c r="AV374" s="25"/>
      <c r="AW374" s="25"/>
      <c r="AX374" s="25"/>
      <c r="AY374" s="25"/>
      <c r="AZ374" s="25"/>
      <c r="BA374" s="25"/>
      <c r="BB374" s="25"/>
      <c r="BC374" s="25"/>
      <c r="BD374" s="25"/>
      <c r="BE374" s="25"/>
      <c r="BF374" s="25"/>
      <c r="BG374" s="25"/>
      <c r="BH374" s="25"/>
      <c r="BI374" s="25"/>
      <c r="BJ374" s="25"/>
      <c r="BK374" s="25"/>
      <c r="BL374" s="25"/>
      <c r="BM374" s="25"/>
      <c r="BN374" s="25"/>
      <c r="BO374" s="25"/>
      <c r="BP374" s="25"/>
      <c r="BQ374" s="25"/>
      <c r="BR374" s="25"/>
    </row>
    <row r="375" spans="1:70" s="19" customFormat="1" ht="35.25" customHeight="1" x14ac:dyDescent="0.25">
      <c r="A375" s="71"/>
      <c r="B375" s="94"/>
      <c r="C375" s="56" t="s">
        <v>15</v>
      </c>
      <c r="D375" s="14">
        <f t="shared" si="109"/>
        <v>0</v>
      </c>
      <c r="E375" s="14">
        <f>E380</f>
        <v>0</v>
      </c>
      <c r="F375" s="14">
        <f t="shared" ref="F375:I375" si="116">F380</f>
        <v>0</v>
      </c>
      <c r="G375" s="14">
        <f t="shared" si="116"/>
        <v>0</v>
      </c>
      <c r="H375" s="14">
        <f t="shared" si="116"/>
        <v>0</v>
      </c>
      <c r="I375" s="14">
        <f t="shared" si="116"/>
        <v>0</v>
      </c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  <c r="AG375" s="25"/>
      <c r="AH375" s="25"/>
      <c r="AI375" s="25"/>
      <c r="AJ375" s="25"/>
      <c r="AK375" s="25"/>
      <c r="AL375" s="25"/>
      <c r="AM375" s="25"/>
      <c r="AN375" s="25"/>
      <c r="AO375" s="25"/>
      <c r="AP375" s="25"/>
      <c r="AQ375" s="25"/>
      <c r="AR375" s="25"/>
      <c r="AS375" s="25"/>
      <c r="AT375" s="25"/>
      <c r="AU375" s="25"/>
      <c r="AV375" s="25"/>
      <c r="AW375" s="25"/>
      <c r="AX375" s="25"/>
      <c r="AY375" s="25"/>
      <c r="AZ375" s="25"/>
      <c r="BA375" s="25"/>
      <c r="BB375" s="25"/>
      <c r="BC375" s="25"/>
      <c r="BD375" s="25"/>
      <c r="BE375" s="25"/>
      <c r="BF375" s="25"/>
      <c r="BG375" s="25"/>
      <c r="BH375" s="25"/>
      <c r="BI375" s="25"/>
      <c r="BJ375" s="25"/>
      <c r="BK375" s="25"/>
      <c r="BL375" s="25"/>
      <c r="BM375" s="25"/>
      <c r="BN375" s="25"/>
      <c r="BO375" s="25"/>
      <c r="BP375" s="25"/>
      <c r="BQ375" s="25"/>
      <c r="BR375" s="25"/>
    </row>
    <row r="376" spans="1:70" s="19" customFormat="1" ht="25.5" customHeight="1" x14ac:dyDescent="0.25">
      <c r="A376" s="71"/>
      <c r="B376" s="94"/>
      <c r="C376" s="56" t="s">
        <v>9</v>
      </c>
      <c r="D376" s="14">
        <f t="shared" si="109"/>
        <v>209250</v>
      </c>
      <c r="E376" s="14">
        <f t="shared" ref="E376:E377" si="117">E381</f>
        <v>135962</v>
      </c>
      <c r="F376" s="14">
        <f t="shared" ref="F376:I377" si="118">F381</f>
        <v>73288</v>
      </c>
      <c r="G376" s="14">
        <f t="shared" si="118"/>
        <v>0</v>
      </c>
      <c r="H376" s="14">
        <f t="shared" si="118"/>
        <v>0</v>
      </c>
      <c r="I376" s="14">
        <f t="shared" si="118"/>
        <v>0</v>
      </c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  <c r="AG376" s="25"/>
      <c r="AH376" s="25"/>
      <c r="AI376" s="25"/>
      <c r="AJ376" s="25"/>
      <c r="AK376" s="25"/>
      <c r="AL376" s="25"/>
      <c r="AM376" s="25"/>
      <c r="AN376" s="25"/>
      <c r="AO376" s="25"/>
      <c r="AP376" s="25"/>
      <c r="AQ376" s="25"/>
      <c r="AR376" s="25"/>
      <c r="AS376" s="25"/>
      <c r="AT376" s="25"/>
      <c r="AU376" s="25"/>
      <c r="AV376" s="25"/>
      <c r="AW376" s="25"/>
      <c r="AX376" s="25"/>
      <c r="AY376" s="25"/>
      <c r="AZ376" s="25"/>
      <c r="BA376" s="25"/>
      <c r="BB376" s="25"/>
      <c r="BC376" s="25"/>
      <c r="BD376" s="25"/>
      <c r="BE376" s="25"/>
      <c r="BF376" s="25"/>
      <c r="BG376" s="25"/>
      <c r="BH376" s="25"/>
      <c r="BI376" s="25"/>
      <c r="BJ376" s="25"/>
      <c r="BK376" s="25"/>
      <c r="BL376" s="25"/>
      <c r="BM376" s="25"/>
      <c r="BN376" s="25"/>
      <c r="BO376" s="25"/>
      <c r="BP376" s="25"/>
      <c r="BQ376" s="25"/>
      <c r="BR376" s="25"/>
    </row>
    <row r="377" spans="1:70" s="19" customFormat="1" ht="37.5" customHeight="1" x14ac:dyDescent="0.25">
      <c r="A377" s="71"/>
      <c r="B377" s="94"/>
      <c r="C377" s="56" t="s">
        <v>10</v>
      </c>
      <c r="D377" s="14">
        <f t="shared" si="109"/>
        <v>401775</v>
      </c>
      <c r="E377" s="14">
        <f t="shared" si="117"/>
        <v>80355</v>
      </c>
      <c r="F377" s="14">
        <f t="shared" si="118"/>
        <v>80355</v>
      </c>
      <c r="G377" s="14">
        <f t="shared" si="118"/>
        <v>80355</v>
      </c>
      <c r="H377" s="14">
        <f t="shared" si="118"/>
        <v>80355</v>
      </c>
      <c r="I377" s="14">
        <f t="shared" si="118"/>
        <v>80355</v>
      </c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  <c r="AG377" s="25"/>
      <c r="AH377" s="25"/>
      <c r="AI377" s="25"/>
      <c r="AJ377" s="25"/>
      <c r="AK377" s="25"/>
      <c r="AL377" s="25"/>
      <c r="AM377" s="25"/>
      <c r="AN377" s="25"/>
      <c r="AO377" s="25"/>
      <c r="AP377" s="25"/>
      <c r="AQ377" s="25"/>
      <c r="AR377" s="25"/>
      <c r="AS377" s="25"/>
      <c r="AT377" s="25"/>
      <c r="AU377" s="25"/>
      <c r="AV377" s="25"/>
      <c r="AW377" s="25"/>
      <c r="AX377" s="25"/>
      <c r="AY377" s="25"/>
      <c r="AZ377" s="25"/>
      <c r="BA377" s="25"/>
      <c r="BB377" s="25"/>
      <c r="BC377" s="25"/>
      <c r="BD377" s="25"/>
      <c r="BE377" s="25"/>
      <c r="BF377" s="25"/>
      <c r="BG377" s="25"/>
      <c r="BH377" s="25"/>
      <c r="BI377" s="25"/>
      <c r="BJ377" s="25"/>
      <c r="BK377" s="25"/>
      <c r="BL377" s="25"/>
      <c r="BM377" s="25"/>
      <c r="BN377" s="25"/>
      <c r="BO377" s="25"/>
      <c r="BP377" s="25"/>
      <c r="BQ377" s="25"/>
      <c r="BR377" s="25"/>
    </row>
    <row r="378" spans="1:70" s="19" customFormat="1" ht="35.25" customHeight="1" x14ac:dyDescent="0.25">
      <c r="A378" s="72"/>
      <c r="B378" s="90"/>
      <c r="C378" s="56" t="s">
        <v>11</v>
      </c>
      <c r="D378" s="14">
        <f t="shared" si="109"/>
        <v>0</v>
      </c>
      <c r="E378" s="14">
        <f t="shared" ref="E378:I378" si="119">E383</f>
        <v>0</v>
      </c>
      <c r="F378" s="14">
        <f t="shared" si="119"/>
        <v>0</v>
      </c>
      <c r="G378" s="14">
        <f t="shared" si="119"/>
        <v>0</v>
      </c>
      <c r="H378" s="14">
        <f t="shared" si="119"/>
        <v>0</v>
      </c>
      <c r="I378" s="14">
        <f t="shared" si="119"/>
        <v>0</v>
      </c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  <c r="AG378" s="25"/>
      <c r="AH378" s="25"/>
      <c r="AI378" s="25"/>
      <c r="AJ378" s="25"/>
      <c r="AK378" s="25"/>
      <c r="AL378" s="25"/>
      <c r="AM378" s="25"/>
      <c r="AN378" s="25"/>
      <c r="AO378" s="25"/>
      <c r="AP378" s="25"/>
      <c r="AQ378" s="25"/>
      <c r="AR378" s="25"/>
      <c r="AS378" s="25"/>
      <c r="AT378" s="25"/>
      <c r="AU378" s="25"/>
      <c r="AV378" s="25"/>
      <c r="AW378" s="25"/>
      <c r="AX378" s="25"/>
      <c r="AY378" s="25"/>
      <c r="AZ378" s="25"/>
      <c r="BA378" s="25"/>
      <c r="BB378" s="25"/>
      <c r="BC378" s="25"/>
      <c r="BD378" s="25"/>
      <c r="BE378" s="25"/>
      <c r="BF378" s="25"/>
      <c r="BG378" s="25"/>
      <c r="BH378" s="25"/>
      <c r="BI378" s="25"/>
      <c r="BJ378" s="25"/>
      <c r="BK378" s="25"/>
      <c r="BL378" s="25"/>
      <c r="BM378" s="25"/>
      <c r="BN378" s="25"/>
      <c r="BO378" s="25"/>
      <c r="BP378" s="25"/>
      <c r="BQ378" s="25"/>
      <c r="BR378" s="25"/>
    </row>
    <row r="379" spans="1:70" s="19" customFormat="1" ht="24.75" customHeight="1" x14ac:dyDescent="0.25">
      <c r="A379" s="70" t="s">
        <v>62</v>
      </c>
      <c r="B379" s="98" t="s">
        <v>68</v>
      </c>
      <c r="C379" s="56" t="s">
        <v>7</v>
      </c>
      <c r="D379" s="14">
        <f t="shared" si="109"/>
        <v>611025</v>
      </c>
      <c r="E379" s="14">
        <f t="shared" ref="E379:I379" si="120">E380+E381+E382+E383</f>
        <v>216317</v>
      </c>
      <c r="F379" s="14">
        <f t="shared" si="120"/>
        <v>153643</v>
      </c>
      <c r="G379" s="14">
        <f t="shared" si="120"/>
        <v>80355</v>
      </c>
      <c r="H379" s="14">
        <f t="shared" si="120"/>
        <v>80355</v>
      </c>
      <c r="I379" s="14">
        <f t="shared" si="120"/>
        <v>80355</v>
      </c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  <c r="AG379" s="25"/>
      <c r="AH379" s="25"/>
      <c r="AI379" s="25"/>
      <c r="AJ379" s="25"/>
      <c r="AK379" s="25"/>
      <c r="AL379" s="25"/>
      <c r="AM379" s="25"/>
      <c r="AN379" s="25"/>
      <c r="AO379" s="25"/>
      <c r="AP379" s="25"/>
      <c r="AQ379" s="25"/>
      <c r="AR379" s="25"/>
      <c r="AS379" s="25"/>
      <c r="AT379" s="25"/>
      <c r="AU379" s="25"/>
      <c r="AV379" s="25"/>
      <c r="AW379" s="25"/>
      <c r="AX379" s="25"/>
      <c r="AY379" s="25"/>
      <c r="AZ379" s="25"/>
      <c r="BA379" s="25"/>
      <c r="BB379" s="25"/>
      <c r="BC379" s="25"/>
      <c r="BD379" s="25"/>
      <c r="BE379" s="25"/>
      <c r="BF379" s="25"/>
      <c r="BG379" s="25"/>
      <c r="BH379" s="25"/>
      <c r="BI379" s="25"/>
      <c r="BJ379" s="25"/>
      <c r="BK379" s="25"/>
      <c r="BL379" s="25"/>
      <c r="BM379" s="25"/>
      <c r="BN379" s="25"/>
      <c r="BO379" s="25"/>
      <c r="BP379" s="25"/>
      <c r="BQ379" s="25"/>
      <c r="BR379" s="25"/>
    </row>
    <row r="380" spans="1:70" s="19" customFormat="1" ht="23.25" customHeight="1" x14ac:dyDescent="0.25">
      <c r="A380" s="71"/>
      <c r="B380" s="99"/>
      <c r="C380" s="56" t="s">
        <v>15</v>
      </c>
      <c r="D380" s="14">
        <f t="shared" si="109"/>
        <v>0</v>
      </c>
      <c r="E380" s="14"/>
      <c r="F380" s="14"/>
      <c r="G380" s="14"/>
      <c r="H380" s="14"/>
      <c r="I380" s="14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  <c r="AG380" s="25"/>
      <c r="AH380" s="25"/>
      <c r="AI380" s="25"/>
      <c r="AJ380" s="25"/>
      <c r="AK380" s="25"/>
      <c r="AL380" s="25"/>
      <c r="AM380" s="25"/>
      <c r="AN380" s="25"/>
      <c r="AO380" s="25"/>
      <c r="AP380" s="25"/>
      <c r="AQ380" s="25"/>
      <c r="AR380" s="25"/>
      <c r="AS380" s="25"/>
      <c r="AT380" s="25"/>
      <c r="AU380" s="25"/>
      <c r="AV380" s="25"/>
      <c r="AW380" s="25"/>
      <c r="AX380" s="25"/>
      <c r="AY380" s="25"/>
      <c r="AZ380" s="25"/>
      <c r="BA380" s="25"/>
      <c r="BB380" s="25"/>
      <c r="BC380" s="25"/>
      <c r="BD380" s="25"/>
      <c r="BE380" s="25"/>
      <c r="BF380" s="25"/>
      <c r="BG380" s="25"/>
      <c r="BH380" s="25"/>
      <c r="BI380" s="25"/>
      <c r="BJ380" s="25"/>
      <c r="BK380" s="25"/>
      <c r="BL380" s="25"/>
      <c r="BM380" s="25"/>
      <c r="BN380" s="25"/>
      <c r="BO380" s="25"/>
      <c r="BP380" s="25"/>
      <c r="BQ380" s="25"/>
      <c r="BR380" s="25"/>
    </row>
    <row r="381" spans="1:70" s="19" customFormat="1" ht="27.75" customHeight="1" x14ac:dyDescent="0.25">
      <c r="A381" s="71"/>
      <c r="B381" s="99"/>
      <c r="C381" s="56" t="s">
        <v>9</v>
      </c>
      <c r="D381" s="14">
        <f t="shared" si="109"/>
        <v>209250</v>
      </c>
      <c r="E381" s="14">
        <v>135962</v>
      </c>
      <c r="F381" s="14">
        <v>73288</v>
      </c>
      <c r="G381" s="14"/>
      <c r="H381" s="14"/>
      <c r="I381" s="14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  <c r="AG381" s="25"/>
      <c r="AH381" s="25"/>
      <c r="AI381" s="25"/>
      <c r="AJ381" s="25"/>
      <c r="AK381" s="25"/>
      <c r="AL381" s="25"/>
      <c r="AM381" s="25"/>
      <c r="AN381" s="25"/>
      <c r="AO381" s="25"/>
      <c r="AP381" s="25"/>
      <c r="AQ381" s="25"/>
      <c r="AR381" s="25"/>
      <c r="AS381" s="25"/>
      <c r="AT381" s="25"/>
      <c r="AU381" s="25"/>
      <c r="AV381" s="25"/>
      <c r="AW381" s="25"/>
      <c r="AX381" s="25"/>
      <c r="AY381" s="25"/>
      <c r="AZ381" s="25"/>
      <c r="BA381" s="25"/>
      <c r="BB381" s="25"/>
      <c r="BC381" s="25"/>
      <c r="BD381" s="25"/>
      <c r="BE381" s="25"/>
      <c r="BF381" s="25"/>
      <c r="BG381" s="25"/>
      <c r="BH381" s="25"/>
      <c r="BI381" s="25"/>
      <c r="BJ381" s="25"/>
      <c r="BK381" s="25"/>
      <c r="BL381" s="25"/>
      <c r="BM381" s="25"/>
      <c r="BN381" s="25"/>
      <c r="BO381" s="25"/>
      <c r="BP381" s="25"/>
      <c r="BQ381" s="25"/>
      <c r="BR381" s="25"/>
    </row>
    <row r="382" spans="1:70" s="19" customFormat="1" ht="51.75" customHeight="1" x14ac:dyDescent="0.25">
      <c r="A382" s="71"/>
      <c r="B382" s="99"/>
      <c r="C382" s="56" t="s">
        <v>10</v>
      </c>
      <c r="D382" s="14">
        <f t="shared" si="109"/>
        <v>401775</v>
      </c>
      <c r="E382" s="14">
        <v>80355</v>
      </c>
      <c r="F382" s="14">
        <v>80355</v>
      </c>
      <c r="G382" s="14">
        <v>80355</v>
      </c>
      <c r="H382" s="14">
        <v>80355</v>
      </c>
      <c r="I382" s="14">
        <v>80355</v>
      </c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  <c r="AG382" s="25"/>
      <c r="AH382" s="25"/>
      <c r="AI382" s="25"/>
      <c r="AJ382" s="25"/>
      <c r="AK382" s="25"/>
      <c r="AL382" s="25"/>
      <c r="AM382" s="25"/>
      <c r="AN382" s="25"/>
      <c r="AO382" s="25"/>
      <c r="AP382" s="25"/>
      <c r="AQ382" s="25"/>
      <c r="AR382" s="25"/>
      <c r="AS382" s="25"/>
      <c r="AT382" s="25"/>
      <c r="AU382" s="25"/>
      <c r="AV382" s="25"/>
      <c r="AW382" s="25"/>
      <c r="AX382" s="25"/>
      <c r="AY382" s="25"/>
      <c r="AZ382" s="25"/>
      <c r="BA382" s="25"/>
      <c r="BB382" s="25"/>
      <c r="BC382" s="25"/>
      <c r="BD382" s="25"/>
      <c r="BE382" s="25"/>
      <c r="BF382" s="25"/>
      <c r="BG382" s="25"/>
      <c r="BH382" s="25"/>
      <c r="BI382" s="25"/>
      <c r="BJ382" s="25"/>
      <c r="BK382" s="25"/>
      <c r="BL382" s="25"/>
      <c r="BM382" s="25"/>
      <c r="BN382" s="25"/>
      <c r="BO382" s="25"/>
      <c r="BP382" s="25"/>
      <c r="BQ382" s="25"/>
      <c r="BR382" s="25"/>
    </row>
    <row r="383" spans="1:70" s="19" customFormat="1" ht="43.5" customHeight="1" x14ac:dyDescent="0.25">
      <c r="A383" s="72"/>
      <c r="B383" s="100"/>
      <c r="C383" s="56" t="s">
        <v>11</v>
      </c>
      <c r="D383" s="14">
        <f t="shared" si="109"/>
        <v>0</v>
      </c>
      <c r="E383" s="14"/>
      <c r="F383" s="14"/>
      <c r="G383" s="14"/>
      <c r="H383" s="14"/>
      <c r="I383" s="14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  <c r="AG383" s="25"/>
      <c r="AH383" s="25"/>
      <c r="AI383" s="25"/>
      <c r="AJ383" s="25"/>
      <c r="AK383" s="25"/>
      <c r="AL383" s="25"/>
      <c r="AM383" s="25"/>
      <c r="AN383" s="25"/>
      <c r="AO383" s="25"/>
      <c r="AP383" s="25"/>
      <c r="AQ383" s="25"/>
      <c r="AR383" s="25"/>
      <c r="AS383" s="25"/>
      <c r="AT383" s="25"/>
      <c r="AU383" s="25"/>
      <c r="AV383" s="25"/>
      <c r="AW383" s="25"/>
      <c r="AX383" s="25"/>
      <c r="AY383" s="25"/>
      <c r="AZ383" s="25"/>
      <c r="BA383" s="25"/>
      <c r="BB383" s="25"/>
      <c r="BC383" s="25"/>
      <c r="BD383" s="25"/>
      <c r="BE383" s="25"/>
      <c r="BF383" s="25"/>
      <c r="BG383" s="25"/>
      <c r="BH383" s="25"/>
      <c r="BI383" s="25"/>
      <c r="BJ383" s="25"/>
      <c r="BK383" s="25"/>
      <c r="BL383" s="25"/>
      <c r="BM383" s="25"/>
      <c r="BN383" s="25"/>
      <c r="BO383" s="25"/>
      <c r="BP383" s="25"/>
      <c r="BQ383" s="25"/>
      <c r="BR383" s="25"/>
    </row>
    <row r="384" spans="1:70" s="19" customFormat="1" ht="28.5" customHeight="1" x14ac:dyDescent="0.25">
      <c r="A384" s="70" t="s">
        <v>65</v>
      </c>
      <c r="B384" s="89" t="s">
        <v>178</v>
      </c>
      <c r="C384" s="56" t="s">
        <v>7</v>
      </c>
      <c r="D384" s="14">
        <f t="shared" si="109"/>
        <v>10820</v>
      </c>
      <c r="E384" s="14">
        <f t="shared" ref="E384:I384" si="121">E385+E386+E387+E388</f>
        <v>2164</v>
      </c>
      <c r="F384" s="14">
        <f t="shared" si="121"/>
        <v>2164</v>
      </c>
      <c r="G384" s="14">
        <f t="shared" si="121"/>
        <v>2164</v>
      </c>
      <c r="H384" s="14">
        <f t="shared" si="121"/>
        <v>2164</v>
      </c>
      <c r="I384" s="14">
        <f t="shared" si="121"/>
        <v>2164</v>
      </c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25"/>
      <c r="AF384" s="25"/>
      <c r="AG384" s="25"/>
      <c r="AH384" s="25"/>
      <c r="AI384" s="25"/>
      <c r="AJ384" s="25"/>
      <c r="AK384" s="25"/>
      <c r="AL384" s="25"/>
      <c r="AM384" s="25"/>
      <c r="AN384" s="25"/>
      <c r="AO384" s="25"/>
      <c r="AP384" s="25"/>
      <c r="AQ384" s="25"/>
      <c r="AR384" s="25"/>
      <c r="AS384" s="25"/>
      <c r="AT384" s="25"/>
      <c r="AU384" s="25"/>
      <c r="AV384" s="25"/>
      <c r="AW384" s="25"/>
      <c r="AX384" s="25"/>
      <c r="AY384" s="25"/>
      <c r="AZ384" s="25"/>
      <c r="BA384" s="25"/>
      <c r="BB384" s="25"/>
      <c r="BC384" s="25"/>
      <c r="BD384" s="25"/>
      <c r="BE384" s="25"/>
      <c r="BF384" s="25"/>
      <c r="BG384" s="25"/>
      <c r="BH384" s="25"/>
      <c r="BI384" s="25"/>
      <c r="BJ384" s="25"/>
      <c r="BK384" s="25"/>
      <c r="BL384" s="25"/>
      <c r="BM384" s="25"/>
      <c r="BN384" s="25"/>
      <c r="BO384" s="25"/>
      <c r="BP384" s="25"/>
      <c r="BQ384" s="25"/>
      <c r="BR384" s="25"/>
    </row>
    <row r="385" spans="1:70" s="19" customFormat="1" ht="38.25" customHeight="1" x14ac:dyDescent="0.25">
      <c r="A385" s="71"/>
      <c r="B385" s="94"/>
      <c r="C385" s="56" t="s">
        <v>15</v>
      </c>
      <c r="D385" s="14">
        <f t="shared" si="109"/>
        <v>0</v>
      </c>
      <c r="E385" s="14">
        <f t="shared" ref="E385:I385" si="122">E390</f>
        <v>0</v>
      </c>
      <c r="F385" s="14">
        <f t="shared" si="122"/>
        <v>0</v>
      </c>
      <c r="G385" s="14">
        <f t="shared" si="122"/>
        <v>0</v>
      </c>
      <c r="H385" s="14">
        <f t="shared" si="122"/>
        <v>0</v>
      </c>
      <c r="I385" s="14">
        <f t="shared" si="122"/>
        <v>0</v>
      </c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  <c r="AG385" s="25"/>
      <c r="AH385" s="25"/>
      <c r="AI385" s="25"/>
      <c r="AJ385" s="25"/>
      <c r="AK385" s="25"/>
      <c r="AL385" s="25"/>
      <c r="AM385" s="25"/>
      <c r="AN385" s="25"/>
      <c r="AO385" s="25"/>
      <c r="AP385" s="25"/>
      <c r="AQ385" s="25"/>
      <c r="AR385" s="25"/>
      <c r="AS385" s="25"/>
      <c r="AT385" s="25"/>
      <c r="AU385" s="25"/>
      <c r="AV385" s="25"/>
      <c r="AW385" s="25"/>
      <c r="AX385" s="25"/>
      <c r="AY385" s="25"/>
      <c r="AZ385" s="25"/>
      <c r="BA385" s="25"/>
      <c r="BB385" s="25"/>
      <c r="BC385" s="25"/>
      <c r="BD385" s="25"/>
      <c r="BE385" s="25"/>
      <c r="BF385" s="25"/>
      <c r="BG385" s="25"/>
      <c r="BH385" s="25"/>
      <c r="BI385" s="25"/>
      <c r="BJ385" s="25"/>
      <c r="BK385" s="25"/>
      <c r="BL385" s="25"/>
      <c r="BM385" s="25"/>
      <c r="BN385" s="25"/>
      <c r="BO385" s="25"/>
      <c r="BP385" s="25"/>
      <c r="BQ385" s="25"/>
      <c r="BR385" s="25"/>
    </row>
    <row r="386" spans="1:70" s="19" customFormat="1" ht="40.5" customHeight="1" x14ac:dyDescent="0.25">
      <c r="A386" s="71"/>
      <c r="B386" s="94"/>
      <c r="C386" s="56" t="s">
        <v>9</v>
      </c>
      <c r="D386" s="14">
        <f t="shared" si="109"/>
        <v>0</v>
      </c>
      <c r="E386" s="14">
        <f t="shared" ref="E386:I388" si="123">E391</f>
        <v>0</v>
      </c>
      <c r="F386" s="14">
        <f t="shared" si="123"/>
        <v>0</v>
      </c>
      <c r="G386" s="14">
        <f t="shared" si="123"/>
        <v>0</v>
      </c>
      <c r="H386" s="14">
        <f t="shared" si="123"/>
        <v>0</v>
      </c>
      <c r="I386" s="14">
        <f t="shared" si="123"/>
        <v>0</v>
      </c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  <c r="AG386" s="25"/>
      <c r="AH386" s="25"/>
      <c r="AI386" s="25"/>
      <c r="AJ386" s="25"/>
      <c r="AK386" s="25"/>
      <c r="AL386" s="25"/>
      <c r="AM386" s="25"/>
      <c r="AN386" s="25"/>
      <c r="AO386" s="25"/>
      <c r="AP386" s="25"/>
      <c r="AQ386" s="25"/>
      <c r="AR386" s="25"/>
      <c r="AS386" s="25"/>
      <c r="AT386" s="25"/>
      <c r="AU386" s="25"/>
      <c r="AV386" s="25"/>
      <c r="AW386" s="25"/>
      <c r="AX386" s="25"/>
      <c r="AY386" s="25"/>
      <c r="AZ386" s="25"/>
      <c r="BA386" s="25"/>
      <c r="BB386" s="25"/>
      <c r="BC386" s="25"/>
      <c r="BD386" s="25"/>
      <c r="BE386" s="25"/>
      <c r="BF386" s="25"/>
      <c r="BG386" s="25"/>
      <c r="BH386" s="25"/>
      <c r="BI386" s="25"/>
      <c r="BJ386" s="25"/>
      <c r="BK386" s="25"/>
      <c r="BL386" s="25"/>
      <c r="BM386" s="25"/>
      <c r="BN386" s="25"/>
      <c r="BO386" s="25"/>
      <c r="BP386" s="25"/>
      <c r="BQ386" s="25"/>
      <c r="BR386" s="25"/>
    </row>
    <row r="387" spans="1:70" s="19" customFormat="1" ht="38.25" customHeight="1" x14ac:dyDescent="0.25">
      <c r="A387" s="71"/>
      <c r="B387" s="94"/>
      <c r="C387" s="56" t="s">
        <v>10</v>
      </c>
      <c r="D387" s="14">
        <f t="shared" si="109"/>
        <v>10820</v>
      </c>
      <c r="E387" s="14">
        <f t="shared" si="123"/>
        <v>2164</v>
      </c>
      <c r="F387" s="14">
        <f t="shared" si="123"/>
        <v>2164</v>
      </c>
      <c r="G387" s="14">
        <f t="shared" si="123"/>
        <v>2164</v>
      </c>
      <c r="H387" s="14">
        <f t="shared" si="123"/>
        <v>2164</v>
      </c>
      <c r="I387" s="14">
        <f t="shared" si="123"/>
        <v>2164</v>
      </c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25"/>
      <c r="AF387" s="25"/>
      <c r="AG387" s="25"/>
      <c r="AH387" s="25"/>
      <c r="AI387" s="25"/>
      <c r="AJ387" s="25"/>
      <c r="AK387" s="25"/>
      <c r="AL387" s="25"/>
      <c r="AM387" s="25"/>
      <c r="AN387" s="25"/>
      <c r="AO387" s="25"/>
      <c r="AP387" s="25"/>
      <c r="AQ387" s="25"/>
      <c r="AR387" s="25"/>
      <c r="AS387" s="25"/>
      <c r="AT387" s="25"/>
      <c r="AU387" s="25"/>
      <c r="AV387" s="25"/>
      <c r="AW387" s="25"/>
      <c r="AX387" s="25"/>
      <c r="AY387" s="25"/>
      <c r="AZ387" s="25"/>
      <c r="BA387" s="25"/>
      <c r="BB387" s="25"/>
      <c r="BC387" s="25"/>
      <c r="BD387" s="25"/>
      <c r="BE387" s="25"/>
      <c r="BF387" s="25"/>
      <c r="BG387" s="25"/>
      <c r="BH387" s="25"/>
      <c r="BI387" s="25"/>
      <c r="BJ387" s="25"/>
      <c r="BK387" s="25"/>
      <c r="BL387" s="25"/>
      <c r="BM387" s="25"/>
      <c r="BN387" s="25"/>
      <c r="BO387" s="25"/>
      <c r="BP387" s="25"/>
      <c r="BQ387" s="25"/>
      <c r="BR387" s="25"/>
    </row>
    <row r="388" spans="1:70" s="19" customFormat="1" ht="35.25" customHeight="1" x14ac:dyDescent="0.25">
      <c r="A388" s="72"/>
      <c r="B388" s="90"/>
      <c r="C388" s="56" t="s">
        <v>11</v>
      </c>
      <c r="D388" s="14">
        <f t="shared" si="109"/>
        <v>0</v>
      </c>
      <c r="E388" s="14">
        <f t="shared" si="123"/>
        <v>0</v>
      </c>
      <c r="F388" s="14">
        <f t="shared" si="123"/>
        <v>0</v>
      </c>
      <c r="G388" s="14">
        <f t="shared" si="123"/>
        <v>0</v>
      </c>
      <c r="H388" s="14">
        <f t="shared" si="123"/>
        <v>0</v>
      </c>
      <c r="I388" s="14">
        <f t="shared" si="123"/>
        <v>0</v>
      </c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  <c r="AG388" s="25"/>
      <c r="AH388" s="25"/>
      <c r="AI388" s="25"/>
      <c r="AJ388" s="25"/>
      <c r="AK388" s="25"/>
      <c r="AL388" s="25"/>
      <c r="AM388" s="25"/>
      <c r="AN388" s="25"/>
      <c r="AO388" s="25"/>
      <c r="AP388" s="25"/>
      <c r="AQ388" s="25"/>
      <c r="AR388" s="25"/>
      <c r="AS388" s="25"/>
      <c r="AT388" s="25"/>
      <c r="AU388" s="25"/>
      <c r="AV388" s="25"/>
      <c r="AW388" s="25"/>
      <c r="AX388" s="25"/>
      <c r="AY388" s="25"/>
      <c r="AZ388" s="25"/>
      <c r="BA388" s="25"/>
      <c r="BB388" s="25"/>
      <c r="BC388" s="25"/>
      <c r="BD388" s="25"/>
      <c r="BE388" s="25"/>
      <c r="BF388" s="25"/>
      <c r="BG388" s="25"/>
      <c r="BH388" s="25"/>
      <c r="BI388" s="25"/>
      <c r="BJ388" s="25"/>
      <c r="BK388" s="25"/>
      <c r="BL388" s="25"/>
      <c r="BM388" s="25"/>
      <c r="BN388" s="25"/>
      <c r="BO388" s="25"/>
      <c r="BP388" s="25"/>
      <c r="BQ388" s="25"/>
      <c r="BR388" s="25"/>
    </row>
    <row r="389" spans="1:70" s="19" customFormat="1" ht="27" customHeight="1" x14ac:dyDescent="0.25">
      <c r="A389" s="70" t="s">
        <v>67</v>
      </c>
      <c r="B389" s="89" t="s">
        <v>71</v>
      </c>
      <c r="C389" s="56" t="s">
        <v>7</v>
      </c>
      <c r="D389" s="14">
        <f t="shared" si="109"/>
        <v>10820</v>
      </c>
      <c r="E389" s="14">
        <f t="shared" ref="E389:I389" si="124">E390+E391+E392+E393</f>
        <v>2164</v>
      </c>
      <c r="F389" s="14">
        <f t="shared" si="124"/>
        <v>2164</v>
      </c>
      <c r="G389" s="14">
        <f t="shared" si="124"/>
        <v>2164</v>
      </c>
      <c r="H389" s="14">
        <f t="shared" si="124"/>
        <v>2164</v>
      </c>
      <c r="I389" s="14">
        <f t="shared" si="124"/>
        <v>2164</v>
      </c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25"/>
      <c r="AF389" s="25"/>
      <c r="AG389" s="25"/>
      <c r="AH389" s="25"/>
      <c r="AI389" s="25"/>
      <c r="AJ389" s="25"/>
      <c r="AK389" s="25"/>
      <c r="AL389" s="25"/>
      <c r="AM389" s="25"/>
      <c r="AN389" s="25"/>
      <c r="AO389" s="25"/>
      <c r="AP389" s="25"/>
      <c r="AQ389" s="25"/>
      <c r="AR389" s="25"/>
      <c r="AS389" s="25"/>
      <c r="AT389" s="25"/>
      <c r="AU389" s="25"/>
      <c r="AV389" s="25"/>
      <c r="AW389" s="25"/>
      <c r="AX389" s="25"/>
      <c r="AY389" s="25"/>
      <c r="AZ389" s="25"/>
      <c r="BA389" s="25"/>
      <c r="BB389" s="25"/>
      <c r="BC389" s="25"/>
      <c r="BD389" s="25"/>
      <c r="BE389" s="25"/>
      <c r="BF389" s="25"/>
      <c r="BG389" s="25"/>
      <c r="BH389" s="25"/>
      <c r="BI389" s="25"/>
      <c r="BJ389" s="25"/>
      <c r="BK389" s="25"/>
      <c r="BL389" s="25"/>
      <c r="BM389" s="25"/>
      <c r="BN389" s="25"/>
      <c r="BO389" s="25"/>
      <c r="BP389" s="25"/>
      <c r="BQ389" s="25"/>
      <c r="BR389" s="25"/>
    </row>
    <row r="390" spans="1:70" s="19" customFormat="1" ht="32.25" customHeight="1" x14ac:dyDescent="0.25">
      <c r="A390" s="71"/>
      <c r="B390" s="94"/>
      <c r="C390" s="56" t="s">
        <v>15</v>
      </c>
      <c r="D390" s="14">
        <f t="shared" si="109"/>
        <v>0</v>
      </c>
      <c r="E390" s="14"/>
      <c r="F390" s="14"/>
      <c r="G390" s="14"/>
      <c r="H390" s="14"/>
      <c r="I390" s="14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  <c r="AG390" s="25"/>
      <c r="AH390" s="25"/>
      <c r="AI390" s="25"/>
      <c r="AJ390" s="25"/>
      <c r="AK390" s="25"/>
      <c r="AL390" s="25"/>
      <c r="AM390" s="25"/>
      <c r="AN390" s="25"/>
      <c r="AO390" s="25"/>
      <c r="AP390" s="25"/>
      <c r="AQ390" s="25"/>
      <c r="AR390" s="25"/>
      <c r="AS390" s="25"/>
      <c r="AT390" s="25"/>
      <c r="AU390" s="25"/>
      <c r="AV390" s="25"/>
      <c r="AW390" s="25"/>
      <c r="AX390" s="25"/>
      <c r="AY390" s="25"/>
      <c r="AZ390" s="25"/>
      <c r="BA390" s="25"/>
      <c r="BB390" s="25"/>
      <c r="BC390" s="25"/>
      <c r="BD390" s="25"/>
      <c r="BE390" s="25"/>
      <c r="BF390" s="25"/>
      <c r="BG390" s="25"/>
      <c r="BH390" s="25"/>
      <c r="BI390" s="25"/>
      <c r="BJ390" s="25"/>
      <c r="BK390" s="25"/>
      <c r="BL390" s="25"/>
      <c r="BM390" s="25"/>
      <c r="BN390" s="25"/>
      <c r="BO390" s="25"/>
      <c r="BP390" s="25"/>
      <c r="BQ390" s="25"/>
      <c r="BR390" s="25"/>
    </row>
    <row r="391" spans="1:70" s="19" customFormat="1" ht="36" customHeight="1" x14ac:dyDescent="0.25">
      <c r="A391" s="71"/>
      <c r="B391" s="94"/>
      <c r="C391" s="56" t="s">
        <v>9</v>
      </c>
      <c r="D391" s="14">
        <f t="shared" si="109"/>
        <v>0</v>
      </c>
      <c r="E391" s="14"/>
      <c r="F391" s="14"/>
      <c r="G391" s="14"/>
      <c r="H391" s="14"/>
      <c r="I391" s="14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  <c r="AG391" s="25"/>
      <c r="AH391" s="25"/>
      <c r="AI391" s="25"/>
      <c r="AJ391" s="25"/>
      <c r="AK391" s="25"/>
      <c r="AL391" s="25"/>
      <c r="AM391" s="25"/>
      <c r="AN391" s="25"/>
      <c r="AO391" s="25"/>
      <c r="AP391" s="25"/>
      <c r="AQ391" s="25"/>
      <c r="AR391" s="25"/>
      <c r="AS391" s="25"/>
      <c r="AT391" s="25"/>
      <c r="AU391" s="25"/>
      <c r="AV391" s="25"/>
      <c r="AW391" s="25"/>
      <c r="AX391" s="25"/>
      <c r="AY391" s="25"/>
      <c r="AZ391" s="25"/>
      <c r="BA391" s="25"/>
      <c r="BB391" s="25"/>
      <c r="BC391" s="25"/>
      <c r="BD391" s="25"/>
      <c r="BE391" s="25"/>
      <c r="BF391" s="25"/>
      <c r="BG391" s="25"/>
      <c r="BH391" s="25"/>
      <c r="BI391" s="25"/>
      <c r="BJ391" s="25"/>
      <c r="BK391" s="25"/>
      <c r="BL391" s="25"/>
      <c r="BM391" s="25"/>
      <c r="BN391" s="25"/>
      <c r="BO391" s="25"/>
      <c r="BP391" s="25"/>
      <c r="BQ391" s="25"/>
      <c r="BR391" s="25"/>
    </row>
    <row r="392" spans="1:70" s="19" customFormat="1" ht="37.5" customHeight="1" x14ac:dyDescent="0.25">
      <c r="A392" s="71"/>
      <c r="B392" s="94"/>
      <c r="C392" s="56" t="s">
        <v>10</v>
      </c>
      <c r="D392" s="14">
        <f t="shared" si="109"/>
        <v>10820</v>
      </c>
      <c r="E392" s="14">
        <v>2164</v>
      </c>
      <c r="F392" s="14">
        <v>2164</v>
      </c>
      <c r="G392" s="14">
        <v>2164</v>
      </c>
      <c r="H392" s="14">
        <v>2164</v>
      </c>
      <c r="I392" s="14">
        <v>2164</v>
      </c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  <c r="AG392" s="25"/>
      <c r="AH392" s="25"/>
      <c r="AI392" s="25"/>
      <c r="AJ392" s="25"/>
      <c r="AK392" s="25"/>
      <c r="AL392" s="25"/>
      <c r="AM392" s="25"/>
      <c r="AN392" s="25"/>
      <c r="AO392" s="25"/>
      <c r="AP392" s="25"/>
      <c r="AQ392" s="25"/>
      <c r="AR392" s="25"/>
      <c r="AS392" s="25"/>
      <c r="AT392" s="25"/>
      <c r="AU392" s="25"/>
      <c r="AV392" s="25"/>
      <c r="AW392" s="25"/>
      <c r="AX392" s="25"/>
      <c r="AY392" s="25"/>
      <c r="AZ392" s="25"/>
      <c r="BA392" s="25"/>
      <c r="BB392" s="25"/>
      <c r="BC392" s="25"/>
      <c r="BD392" s="25"/>
      <c r="BE392" s="25"/>
      <c r="BF392" s="25"/>
      <c r="BG392" s="25"/>
      <c r="BH392" s="25"/>
      <c r="BI392" s="25"/>
      <c r="BJ392" s="25"/>
      <c r="BK392" s="25"/>
      <c r="BL392" s="25"/>
      <c r="BM392" s="25"/>
      <c r="BN392" s="25"/>
      <c r="BO392" s="25"/>
      <c r="BP392" s="25"/>
      <c r="BQ392" s="25"/>
      <c r="BR392" s="25"/>
    </row>
    <row r="393" spans="1:70" s="19" customFormat="1" ht="31.5" customHeight="1" x14ac:dyDescent="0.25">
      <c r="A393" s="72"/>
      <c r="B393" s="90"/>
      <c r="C393" s="56" t="s">
        <v>11</v>
      </c>
      <c r="D393" s="14">
        <f t="shared" si="109"/>
        <v>0</v>
      </c>
      <c r="E393" s="14"/>
      <c r="F393" s="14"/>
      <c r="G393" s="14"/>
      <c r="H393" s="14"/>
      <c r="I393" s="14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  <c r="AG393" s="25"/>
      <c r="AH393" s="25"/>
      <c r="AI393" s="25"/>
      <c r="AJ393" s="25"/>
      <c r="AK393" s="25"/>
      <c r="AL393" s="25"/>
      <c r="AM393" s="25"/>
      <c r="AN393" s="25"/>
      <c r="AO393" s="25"/>
      <c r="AP393" s="25"/>
      <c r="AQ393" s="25"/>
      <c r="AR393" s="25"/>
      <c r="AS393" s="25"/>
      <c r="AT393" s="25"/>
      <c r="AU393" s="25"/>
      <c r="AV393" s="25"/>
      <c r="AW393" s="25"/>
      <c r="AX393" s="25"/>
      <c r="AY393" s="25"/>
      <c r="AZ393" s="25"/>
      <c r="BA393" s="25"/>
      <c r="BB393" s="25"/>
      <c r="BC393" s="25"/>
      <c r="BD393" s="25"/>
      <c r="BE393" s="25"/>
      <c r="BF393" s="25"/>
      <c r="BG393" s="25"/>
      <c r="BH393" s="25"/>
      <c r="BI393" s="25"/>
      <c r="BJ393" s="25"/>
      <c r="BK393" s="25"/>
      <c r="BL393" s="25"/>
      <c r="BM393" s="25"/>
      <c r="BN393" s="25"/>
      <c r="BO393" s="25"/>
      <c r="BP393" s="25"/>
      <c r="BQ393" s="25"/>
      <c r="BR393" s="25"/>
    </row>
    <row r="394" spans="1:70" s="19" customFormat="1" ht="33" customHeight="1" x14ac:dyDescent="0.25">
      <c r="A394" s="70" t="s">
        <v>69</v>
      </c>
      <c r="B394" s="98" t="s">
        <v>166</v>
      </c>
      <c r="C394" s="56" t="s">
        <v>7</v>
      </c>
      <c r="D394" s="14">
        <f t="shared" si="109"/>
        <v>63274212.299999997</v>
      </c>
      <c r="E394" s="14">
        <f t="shared" ref="E394:I394" si="125">E395+E396+E397+E398</f>
        <v>11200013.699999999</v>
      </c>
      <c r="F394" s="14">
        <f t="shared" si="125"/>
        <v>11880035.800000001</v>
      </c>
      <c r="G394" s="14">
        <f t="shared" si="125"/>
        <v>12605847.300000001</v>
      </c>
      <c r="H394" s="14">
        <f t="shared" si="125"/>
        <v>13380610</v>
      </c>
      <c r="I394" s="14">
        <f t="shared" si="125"/>
        <v>14207705.5</v>
      </c>
      <c r="R394" s="25"/>
      <c r="S394" s="25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F394" s="29"/>
      <c r="AG394" s="29"/>
      <c r="AH394" s="29"/>
      <c r="AI394" s="29"/>
      <c r="AJ394" s="29"/>
      <c r="AK394" s="25"/>
      <c r="AL394" s="25"/>
      <c r="AM394" s="25"/>
      <c r="AN394" s="25"/>
      <c r="AO394" s="25"/>
      <c r="AP394" s="25"/>
      <c r="AQ394" s="25"/>
      <c r="AR394" s="25"/>
      <c r="AS394" s="25"/>
      <c r="AT394" s="25"/>
      <c r="AU394" s="25"/>
      <c r="AV394" s="25"/>
      <c r="AW394" s="25"/>
      <c r="AX394" s="25"/>
      <c r="AY394" s="25"/>
      <c r="AZ394" s="25"/>
      <c r="BA394" s="25"/>
      <c r="BB394" s="25"/>
      <c r="BC394" s="25"/>
      <c r="BD394" s="25"/>
      <c r="BE394" s="25"/>
      <c r="BF394" s="25"/>
      <c r="BG394" s="25"/>
      <c r="BH394" s="25"/>
      <c r="BI394" s="25"/>
      <c r="BJ394" s="25"/>
      <c r="BK394" s="25"/>
      <c r="BL394" s="25"/>
      <c r="BM394" s="25"/>
      <c r="BN394" s="25"/>
      <c r="BO394" s="25"/>
      <c r="BP394" s="25"/>
      <c r="BQ394" s="25"/>
      <c r="BR394" s="25"/>
    </row>
    <row r="395" spans="1:70" s="19" customFormat="1" ht="27.75" customHeight="1" x14ac:dyDescent="0.25">
      <c r="A395" s="71"/>
      <c r="B395" s="99"/>
      <c r="C395" s="56" t="s">
        <v>15</v>
      </c>
      <c r="D395" s="14">
        <f t="shared" si="109"/>
        <v>0</v>
      </c>
      <c r="E395" s="14">
        <f>E400+E405+E410+E415+E420+E425</f>
        <v>0</v>
      </c>
      <c r="F395" s="14">
        <f t="shared" ref="F395:I395" si="126">F400+F405+F410+F415+F420+F425</f>
        <v>0</v>
      </c>
      <c r="G395" s="14">
        <f t="shared" si="126"/>
        <v>0</v>
      </c>
      <c r="H395" s="14">
        <f t="shared" si="126"/>
        <v>0</v>
      </c>
      <c r="I395" s="14">
        <f t="shared" si="126"/>
        <v>0</v>
      </c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F395" s="29"/>
      <c r="AG395" s="29"/>
      <c r="AH395" s="29"/>
      <c r="AI395" s="29"/>
      <c r="AJ395" s="29"/>
      <c r="AK395" s="29"/>
      <c r="AL395" s="29"/>
      <c r="AM395" s="29"/>
      <c r="AN395" s="29"/>
      <c r="AO395" s="29"/>
      <c r="AP395" s="29"/>
      <c r="AQ395" s="29"/>
      <c r="AR395" s="29"/>
      <c r="AS395" s="29"/>
      <c r="AT395" s="29"/>
      <c r="AU395" s="29"/>
      <c r="AV395" s="29"/>
      <c r="AW395" s="29"/>
      <c r="AX395" s="29"/>
      <c r="AY395" s="29"/>
      <c r="AZ395" s="29"/>
      <c r="BA395" s="29"/>
      <c r="BB395" s="29"/>
      <c r="BC395" s="29"/>
      <c r="BD395" s="29"/>
      <c r="BE395" s="29"/>
      <c r="BF395" s="29"/>
      <c r="BG395" s="29"/>
      <c r="BH395" s="29"/>
      <c r="BI395" s="29"/>
      <c r="BJ395" s="29"/>
      <c r="BK395" s="29"/>
      <c r="BL395" s="29"/>
      <c r="BM395" s="29"/>
      <c r="BN395" s="29"/>
      <c r="BO395" s="29"/>
      <c r="BP395" s="29"/>
      <c r="BQ395" s="29"/>
      <c r="BR395" s="25"/>
    </row>
    <row r="396" spans="1:70" s="19" customFormat="1" ht="34.5" customHeight="1" x14ac:dyDescent="0.25">
      <c r="A396" s="71"/>
      <c r="B396" s="99"/>
      <c r="C396" s="56" t="s">
        <v>9</v>
      </c>
      <c r="D396" s="14">
        <f t="shared" si="109"/>
        <v>43829269.299999997</v>
      </c>
      <c r="E396" s="14">
        <f t="shared" ref="E396:I398" si="127">E401+E406+E411+E416+E421+E426</f>
        <v>7608201.7000000002</v>
      </c>
      <c r="F396" s="14">
        <f t="shared" si="127"/>
        <v>8147435.7999999998</v>
      </c>
      <c r="G396" s="14">
        <f t="shared" si="127"/>
        <v>8724888.3000000007</v>
      </c>
      <c r="H396" s="14">
        <f t="shared" si="127"/>
        <v>9343268</v>
      </c>
      <c r="I396" s="14">
        <f t="shared" si="127"/>
        <v>10005475.5</v>
      </c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F396" s="29"/>
      <c r="AG396" s="29"/>
      <c r="AH396" s="29"/>
      <c r="AI396" s="29"/>
      <c r="AJ396" s="29"/>
      <c r="AK396" s="29"/>
      <c r="AL396" s="29"/>
      <c r="AM396" s="29"/>
      <c r="AN396" s="29"/>
      <c r="AO396" s="29"/>
      <c r="AP396" s="29"/>
      <c r="AQ396" s="29"/>
      <c r="AR396" s="29"/>
      <c r="AS396" s="29"/>
      <c r="AT396" s="29"/>
      <c r="AU396" s="29"/>
      <c r="AV396" s="29"/>
      <c r="AW396" s="29"/>
      <c r="AX396" s="29"/>
      <c r="AY396" s="29"/>
      <c r="AZ396" s="29"/>
      <c r="BA396" s="29"/>
      <c r="BB396" s="29"/>
      <c r="BC396" s="29"/>
      <c r="BD396" s="29"/>
      <c r="BE396" s="29"/>
      <c r="BF396" s="29"/>
      <c r="BG396" s="29"/>
      <c r="BH396" s="29"/>
      <c r="BI396" s="29"/>
      <c r="BJ396" s="29"/>
      <c r="BK396" s="29"/>
      <c r="BL396" s="29"/>
      <c r="BM396" s="29"/>
      <c r="BN396" s="29"/>
      <c r="BO396" s="29"/>
      <c r="BP396" s="29"/>
      <c r="BQ396" s="29"/>
      <c r="BR396" s="25"/>
    </row>
    <row r="397" spans="1:70" s="19" customFormat="1" ht="52.5" customHeight="1" x14ac:dyDescent="0.25">
      <c r="A397" s="71"/>
      <c r="B397" s="99"/>
      <c r="C397" s="56" t="s">
        <v>10</v>
      </c>
      <c r="D397" s="14">
        <f t="shared" si="109"/>
        <v>17328128</v>
      </c>
      <c r="E397" s="14">
        <f t="shared" si="127"/>
        <v>3168449</v>
      </c>
      <c r="F397" s="14">
        <f t="shared" si="127"/>
        <v>3309237</v>
      </c>
      <c r="G397" s="14">
        <f t="shared" si="127"/>
        <v>3457596</v>
      </c>
      <c r="H397" s="14">
        <f t="shared" si="127"/>
        <v>3613979</v>
      </c>
      <c r="I397" s="14">
        <f t="shared" si="127"/>
        <v>3778867</v>
      </c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F397" s="29"/>
      <c r="AG397" s="29"/>
      <c r="AH397" s="29"/>
      <c r="AI397" s="29"/>
      <c r="AJ397" s="29"/>
      <c r="AK397" s="29"/>
      <c r="AL397" s="29"/>
      <c r="AM397" s="29"/>
      <c r="AN397" s="29"/>
      <c r="AO397" s="29"/>
      <c r="AP397" s="29"/>
      <c r="AQ397" s="29"/>
      <c r="AR397" s="29"/>
      <c r="AS397" s="29"/>
      <c r="AT397" s="29"/>
      <c r="AU397" s="29"/>
      <c r="AV397" s="29"/>
      <c r="AW397" s="29"/>
      <c r="AX397" s="29"/>
      <c r="AY397" s="29"/>
      <c r="AZ397" s="29"/>
      <c r="BA397" s="29"/>
      <c r="BB397" s="29"/>
      <c r="BC397" s="29"/>
      <c r="BD397" s="29"/>
      <c r="BE397" s="29"/>
      <c r="BF397" s="29"/>
      <c r="BG397" s="29"/>
      <c r="BH397" s="29"/>
      <c r="BI397" s="29"/>
      <c r="BJ397" s="29"/>
      <c r="BK397" s="29"/>
      <c r="BL397" s="29"/>
      <c r="BM397" s="29"/>
      <c r="BN397" s="29"/>
      <c r="BO397" s="29"/>
      <c r="BP397" s="29"/>
      <c r="BQ397" s="29"/>
      <c r="BR397" s="25"/>
    </row>
    <row r="398" spans="1:70" s="19" customFormat="1" ht="48" customHeight="1" x14ac:dyDescent="0.25">
      <c r="A398" s="72"/>
      <c r="B398" s="100"/>
      <c r="C398" s="56" t="s">
        <v>11</v>
      </c>
      <c r="D398" s="14">
        <f t="shared" si="109"/>
        <v>2116815</v>
      </c>
      <c r="E398" s="14">
        <f t="shared" si="127"/>
        <v>423363</v>
      </c>
      <c r="F398" s="14">
        <f t="shared" si="127"/>
        <v>423363</v>
      </c>
      <c r="G398" s="14">
        <f t="shared" si="127"/>
        <v>423363</v>
      </c>
      <c r="H398" s="14">
        <f t="shared" si="127"/>
        <v>423363</v>
      </c>
      <c r="I398" s="14">
        <f t="shared" si="127"/>
        <v>423363</v>
      </c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F398" s="29"/>
      <c r="AG398" s="29"/>
      <c r="AH398" s="29"/>
      <c r="AI398" s="29"/>
      <c r="AJ398" s="29"/>
      <c r="AK398" s="29"/>
      <c r="AL398" s="29"/>
      <c r="AM398" s="29"/>
      <c r="AN398" s="29"/>
      <c r="AO398" s="29"/>
      <c r="AP398" s="29"/>
      <c r="AQ398" s="29"/>
      <c r="AR398" s="29"/>
      <c r="AS398" s="29"/>
      <c r="AT398" s="29"/>
      <c r="AU398" s="29"/>
      <c r="AV398" s="29"/>
      <c r="AW398" s="29"/>
      <c r="AX398" s="29"/>
      <c r="AY398" s="29"/>
      <c r="AZ398" s="29"/>
      <c r="BA398" s="29"/>
      <c r="BB398" s="29"/>
      <c r="BC398" s="29"/>
      <c r="BD398" s="29"/>
      <c r="BE398" s="29"/>
      <c r="BF398" s="29"/>
      <c r="BG398" s="29"/>
      <c r="BH398" s="29"/>
      <c r="BI398" s="29"/>
      <c r="BJ398" s="29"/>
      <c r="BK398" s="29"/>
      <c r="BL398" s="29"/>
      <c r="BM398" s="29"/>
      <c r="BN398" s="29"/>
      <c r="BO398" s="29"/>
      <c r="BP398" s="29"/>
      <c r="BQ398" s="29"/>
      <c r="BR398" s="25"/>
    </row>
    <row r="399" spans="1:70" s="19" customFormat="1" ht="32.25" customHeight="1" x14ac:dyDescent="0.25">
      <c r="A399" s="70" t="s">
        <v>70</v>
      </c>
      <c r="B399" s="95" t="s">
        <v>73</v>
      </c>
      <c r="C399" s="56" t="s">
        <v>7</v>
      </c>
      <c r="D399" s="14">
        <f t="shared" si="109"/>
        <v>52628183.299999997</v>
      </c>
      <c r="E399" s="14">
        <f t="shared" ref="E399:I399" si="128">E400+E401+E402+E403</f>
        <v>9309445.6999999993</v>
      </c>
      <c r="F399" s="14">
        <f t="shared" si="128"/>
        <v>9877310.8000000007</v>
      </c>
      <c r="G399" s="14">
        <f t="shared" si="128"/>
        <v>10484025.300000001</v>
      </c>
      <c r="H399" s="14">
        <f t="shared" si="128"/>
        <v>11132313</v>
      </c>
      <c r="I399" s="14">
        <f t="shared" si="128"/>
        <v>11825088.5</v>
      </c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  <c r="AG399" s="25"/>
      <c r="AH399" s="25"/>
      <c r="AI399" s="25"/>
      <c r="AJ399" s="25"/>
      <c r="AK399" s="25"/>
      <c r="AL399" s="25"/>
      <c r="AM399" s="25"/>
      <c r="AN399" s="25"/>
      <c r="AO399" s="25"/>
      <c r="AP399" s="25"/>
      <c r="AQ399" s="25"/>
      <c r="AR399" s="25"/>
      <c r="AS399" s="25"/>
      <c r="AT399" s="25"/>
      <c r="AU399" s="25"/>
      <c r="AV399" s="25"/>
      <c r="AW399" s="25"/>
      <c r="AX399" s="25"/>
      <c r="AY399" s="25"/>
      <c r="AZ399" s="25"/>
      <c r="BA399" s="25"/>
      <c r="BB399" s="25"/>
      <c r="BC399" s="25"/>
      <c r="BD399" s="25"/>
      <c r="BE399" s="25"/>
      <c r="BF399" s="25"/>
      <c r="BG399" s="25"/>
      <c r="BH399" s="25"/>
      <c r="BI399" s="25"/>
      <c r="BJ399" s="29"/>
      <c r="BK399" s="29"/>
      <c r="BL399" s="29"/>
      <c r="BM399" s="29"/>
      <c r="BN399" s="29"/>
      <c r="BO399" s="29"/>
      <c r="BP399" s="29"/>
      <c r="BQ399" s="29"/>
      <c r="BR399" s="25"/>
    </row>
    <row r="400" spans="1:70" s="19" customFormat="1" ht="33.75" customHeight="1" x14ac:dyDescent="0.25">
      <c r="A400" s="71"/>
      <c r="B400" s="96"/>
      <c r="C400" s="56" t="s">
        <v>15</v>
      </c>
      <c r="D400" s="14">
        <f t="shared" si="109"/>
        <v>0</v>
      </c>
      <c r="E400" s="14"/>
      <c r="F400" s="14"/>
      <c r="G400" s="14"/>
      <c r="H400" s="14"/>
      <c r="I400" s="14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  <c r="AG400" s="25"/>
      <c r="AH400" s="25"/>
      <c r="AI400" s="25"/>
      <c r="AJ400" s="25"/>
      <c r="AK400" s="25"/>
      <c r="AL400" s="25"/>
      <c r="AM400" s="25"/>
      <c r="AN400" s="25"/>
      <c r="AO400" s="25"/>
      <c r="AP400" s="25"/>
      <c r="AQ400" s="25"/>
      <c r="AR400" s="25"/>
      <c r="AS400" s="25"/>
      <c r="AT400" s="25"/>
      <c r="AU400" s="25"/>
      <c r="AV400" s="25"/>
      <c r="AW400" s="25"/>
      <c r="AX400" s="25"/>
      <c r="AY400" s="25"/>
      <c r="AZ400" s="25"/>
      <c r="BA400" s="25"/>
      <c r="BB400" s="25"/>
      <c r="BC400" s="25"/>
      <c r="BD400" s="25"/>
      <c r="BE400" s="25"/>
      <c r="BF400" s="25"/>
      <c r="BG400" s="25"/>
      <c r="BH400" s="25"/>
      <c r="BI400" s="25"/>
      <c r="BJ400" s="25"/>
      <c r="BK400" s="25"/>
      <c r="BL400" s="25"/>
      <c r="BM400" s="25"/>
      <c r="BN400" s="25"/>
      <c r="BO400" s="25"/>
      <c r="BP400" s="25"/>
      <c r="BQ400" s="25"/>
      <c r="BR400" s="25"/>
    </row>
    <row r="401" spans="1:70" s="19" customFormat="1" ht="29.25" customHeight="1" x14ac:dyDescent="0.25">
      <c r="A401" s="71"/>
      <c r="B401" s="96"/>
      <c r="C401" s="56" t="s">
        <v>9</v>
      </c>
      <c r="D401" s="14">
        <f t="shared" si="109"/>
        <v>43829269.299999997</v>
      </c>
      <c r="E401" s="14">
        <v>7608201.7000000002</v>
      </c>
      <c r="F401" s="14">
        <v>8147435.7999999998</v>
      </c>
      <c r="G401" s="14">
        <v>8724888.3000000007</v>
      </c>
      <c r="H401" s="14">
        <v>9343268</v>
      </c>
      <c r="I401" s="14">
        <v>10005475.5</v>
      </c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F401" s="41"/>
      <c r="AG401" s="41"/>
      <c r="AH401" s="41"/>
      <c r="AI401" s="41"/>
      <c r="AJ401" s="41"/>
      <c r="AK401" s="41"/>
      <c r="AL401" s="41"/>
      <c r="AM401" s="41"/>
      <c r="AN401" s="41"/>
      <c r="AO401" s="41"/>
      <c r="AP401" s="41"/>
      <c r="AQ401" s="41"/>
      <c r="AR401" s="41"/>
      <c r="AS401" s="41"/>
      <c r="AT401" s="41"/>
      <c r="AU401" s="41"/>
      <c r="AV401" s="41"/>
      <c r="AW401" s="41"/>
      <c r="AX401" s="41"/>
      <c r="AY401" s="41"/>
      <c r="AZ401" s="41"/>
      <c r="BA401" s="41"/>
      <c r="BB401" s="41"/>
      <c r="BC401" s="41"/>
      <c r="BD401" s="41"/>
      <c r="BE401" s="41"/>
      <c r="BF401" s="41"/>
      <c r="BG401" s="25"/>
      <c r="BH401" s="25"/>
      <c r="BI401" s="25"/>
      <c r="BJ401" s="25"/>
      <c r="BK401" s="25"/>
      <c r="BL401" s="25"/>
      <c r="BM401" s="25"/>
      <c r="BN401" s="25"/>
      <c r="BO401" s="25"/>
      <c r="BP401" s="25"/>
      <c r="BQ401" s="25"/>
      <c r="BR401" s="25"/>
    </row>
    <row r="402" spans="1:70" s="19" customFormat="1" ht="45.75" customHeight="1" x14ac:dyDescent="0.25">
      <c r="A402" s="71"/>
      <c r="B402" s="96"/>
      <c r="C402" s="56" t="s">
        <v>10</v>
      </c>
      <c r="D402" s="14">
        <f t="shared" si="109"/>
        <v>6784114</v>
      </c>
      <c r="E402" s="14">
        <v>1298284</v>
      </c>
      <c r="F402" s="14">
        <v>1326915</v>
      </c>
      <c r="G402" s="14">
        <v>1356177</v>
      </c>
      <c r="H402" s="14">
        <v>1386085</v>
      </c>
      <c r="I402" s="14">
        <v>1416653</v>
      </c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39"/>
      <c r="AO402" s="39"/>
      <c r="AP402" s="39"/>
      <c r="AQ402" s="39"/>
      <c r="AR402" s="39"/>
      <c r="AS402" s="39"/>
      <c r="AT402" s="39"/>
      <c r="AU402" s="39"/>
      <c r="AV402" s="39"/>
      <c r="AW402" s="39"/>
      <c r="AX402" s="39"/>
      <c r="AY402" s="39"/>
      <c r="AZ402" s="39"/>
      <c r="BA402" s="39"/>
      <c r="BB402" s="39"/>
      <c r="BC402" s="39"/>
      <c r="BD402" s="39"/>
      <c r="BE402" s="39"/>
      <c r="BF402" s="39"/>
      <c r="BG402" s="25"/>
      <c r="BH402" s="25"/>
      <c r="BI402" s="25"/>
      <c r="BJ402" s="25"/>
      <c r="BK402" s="25"/>
      <c r="BL402" s="25"/>
      <c r="BM402" s="25"/>
      <c r="BN402" s="25"/>
      <c r="BO402" s="25"/>
      <c r="BP402" s="25"/>
      <c r="BQ402" s="25"/>
      <c r="BR402" s="25"/>
    </row>
    <row r="403" spans="1:70" s="19" customFormat="1" ht="35.25" customHeight="1" x14ac:dyDescent="0.25">
      <c r="A403" s="72"/>
      <c r="B403" s="97"/>
      <c r="C403" s="56" t="s">
        <v>11</v>
      </c>
      <c r="D403" s="14">
        <f t="shared" si="109"/>
        <v>2014800</v>
      </c>
      <c r="E403" s="14">
        <v>402960</v>
      </c>
      <c r="F403" s="14">
        <v>402960</v>
      </c>
      <c r="G403" s="14">
        <v>402960</v>
      </c>
      <c r="H403" s="14">
        <v>402960</v>
      </c>
      <c r="I403" s="14">
        <v>402960</v>
      </c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  <c r="AG403" s="25"/>
      <c r="AH403" s="25"/>
      <c r="AI403" s="25"/>
      <c r="AJ403" s="25"/>
      <c r="AK403" s="25"/>
      <c r="AL403" s="25"/>
      <c r="AM403" s="25"/>
      <c r="AN403" s="25"/>
      <c r="AO403" s="25"/>
      <c r="AP403" s="25"/>
      <c r="AQ403" s="25"/>
      <c r="AR403" s="25"/>
      <c r="AS403" s="25"/>
      <c r="AT403" s="25"/>
      <c r="AU403" s="25"/>
      <c r="AV403" s="25"/>
      <c r="AW403" s="25"/>
      <c r="AX403" s="25"/>
      <c r="AY403" s="25"/>
      <c r="AZ403" s="25"/>
      <c r="BA403" s="25"/>
      <c r="BB403" s="25"/>
      <c r="BC403" s="25"/>
      <c r="BD403" s="25"/>
      <c r="BE403" s="25"/>
      <c r="BF403" s="25"/>
      <c r="BG403" s="25"/>
      <c r="BH403" s="25"/>
      <c r="BI403" s="25"/>
      <c r="BJ403" s="25"/>
      <c r="BK403" s="25"/>
      <c r="BL403" s="25"/>
      <c r="BM403" s="25"/>
      <c r="BN403" s="25"/>
      <c r="BO403" s="25"/>
      <c r="BP403" s="25"/>
      <c r="BQ403" s="25"/>
      <c r="BR403" s="25"/>
    </row>
    <row r="404" spans="1:70" s="19" customFormat="1" ht="33" customHeight="1" x14ac:dyDescent="0.25">
      <c r="A404" s="70" t="s">
        <v>119</v>
      </c>
      <c r="B404" s="89" t="s">
        <v>167</v>
      </c>
      <c r="C404" s="56" t="s">
        <v>7</v>
      </c>
      <c r="D404" s="14">
        <f t="shared" si="109"/>
        <v>8851710</v>
      </c>
      <c r="E404" s="14">
        <f t="shared" ref="E404:I404" si="129">E405+E406+E407+E408</f>
        <v>1557495</v>
      </c>
      <c r="F404" s="14">
        <f t="shared" si="129"/>
        <v>1657234</v>
      </c>
      <c r="G404" s="14">
        <f t="shared" si="129"/>
        <v>1763445</v>
      </c>
      <c r="H404" s="14">
        <f t="shared" si="129"/>
        <v>1876547</v>
      </c>
      <c r="I404" s="14">
        <f t="shared" si="129"/>
        <v>1996989</v>
      </c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  <c r="AG404" s="25"/>
      <c r="AH404" s="25"/>
      <c r="AI404" s="25"/>
      <c r="AJ404" s="25"/>
      <c r="AK404" s="25"/>
      <c r="AL404" s="25"/>
      <c r="AM404" s="25"/>
      <c r="AN404" s="25"/>
      <c r="AO404" s="25"/>
      <c r="AP404" s="25"/>
      <c r="AQ404" s="25"/>
      <c r="AR404" s="25"/>
      <c r="AS404" s="25"/>
      <c r="AT404" s="25"/>
      <c r="AU404" s="25"/>
      <c r="AV404" s="25"/>
      <c r="AW404" s="25"/>
      <c r="AX404" s="25"/>
      <c r="AY404" s="25"/>
      <c r="AZ404" s="25"/>
      <c r="BA404" s="25"/>
      <c r="BB404" s="25"/>
      <c r="BC404" s="25"/>
      <c r="BD404" s="25"/>
      <c r="BE404" s="25"/>
      <c r="BF404" s="25"/>
      <c r="BG404" s="25"/>
      <c r="BH404" s="25"/>
      <c r="BI404" s="25"/>
      <c r="BJ404" s="25"/>
      <c r="BK404" s="25"/>
      <c r="BL404" s="25"/>
      <c r="BM404" s="25"/>
      <c r="BN404" s="25"/>
      <c r="BO404" s="25"/>
      <c r="BP404" s="25"/>
      <c r="BQ404" s="25"/>
      <c r="BR404" s="25"/>
    </row>
    <row r="405" spans="1:70" s="19" customFormat="1" ht="36.75" customHeight="1" x14ac:dyDescent="0.25">
      <c r="A405" s="71"/>
      <c r="B405" s="94"/>
      <c r="C405" s="56" t="s">
        <v>15</v>
      </c>
      <c r="D405" s="14">
        <f t="shared" si="109"/>
        <v>0</v>
      </c>
      <c r="E405" s="14"/>
      <c r="F405" s="14"/>
      <c r="G405" s="14"/>
      <c r="H405" s="14"/>
      <c r="I405" s="14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  <c r="AG405" s="25"/>
      <c r="AH405" s="25"/>
      <c r="AI405" s="25"/>
      <c r="AJ405" s="25"/>
      <c r="AK405" s="25"/>
      <c r="AL405" s="25"/>
      <c r="AM405" s="25"/>
      <c r="AN405" s="25"/>
      <c r="AO405" s="25"/>
      <c r="AP405" s="25"/>
      <c r="AQ405" s="25"/>
      <c r="AR405" s="25"/>
      <c r="AS405" s="25"/>
      <c r="AT405" s="25"/>
      <c r="AU405" s="25"/>
      <c r="AV405" s="25"/>
      <c r="AW405" s="25"/>
      <c r="AX405" s="25"/>
      <c r="AY405" s="25"/>
      <c r="AZ405" s="25"/>
      <c r="BA405" s="25"/>
      <c r="BB405" s="25"/>
      <c r="BC405" s="25"/>
      <c r="BD405" s="25"/>
      <c r="BE405" s="25"/>
      <c r="BF405" s="25"/>
      <c r="BG405" s="25"/>
      <c r="BH405" s="25"/>
      <c r="BI405" s="25"/>
      <c r="BJ405" s="25"/>
      <c r="BK405" s="25"/>
      <c r="BL405" s="25"/>
      <c r="BM405" s="25"/>
      <c r="BN405" s="25"/>
      <c r="BO405" s="25"/>
      <c r="BP405" s="25"/>
      <c r="BQ405" s="25"/>
      <c r="BR405" s="25"/>
    </row>
    <row r="406" spans="1:70" s="19" customFormat="1" ht="30" customHeight="1" x14ac:dyDescent="0.25">
      <c r="A406" s="71"/>
      <c r="B406" s="94"/>
      <c r="C406" s="56" t="s">
        <v>9</v>
      </c>
      <c r="D406" s="14">
        <f t="shared" si="109"/>
        <v>0</v>
      </c>
      <c r="E406" s="14"/>
      <c r="F406" s="14"/>
      <c r="G406" s="14"/>
      <c r="H406" s="14"/>
      <c r="I406" s="14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  <c r="AG406" s="25"/>
      <c r="AH406" s="25"/>
      <c r="AI406" s="25"/>
      <c r="AJ406" s="25"/>
      <c r="AK406" s="25"/>
      <c r="AL406" s="25"/>
      <c r="AM406" s="25"/>
      <c r="AN406" s="25"/>
      <c r="AO406" s="25"/>
      <c r="AP406" s="25"/>
      <c r="AQ406" s="25"/>
      <c r="AR406" s="25"/>
      <c r="AS406" s="25"/>
      <c r="AT406" s="25"/>
      <c r="AU406" s="25"/>
      <c r="AV406" s="25"/>
      <c r="AW406" s="25"/>
      <c r="AX406" s="25"/>
      <c r="AY406" s="25"/>
      <c r="AZ406" s="25"/>
      <c r="BA406" s="25"/>
      <c r="BB406" s="25"/>
      <c r="BC406" s="25"/>
      <c r="BD406" s="25"/>
      <c r="BE406" s="25"/>
      <c r="BF406" s="25"/>
      <c r="BG406" s="25"/>
      <c r="BH406" s="25"/>
      <c r="BI406" s="25"/>
      <c r="BJ406" s="25"/>
      <c r="BK406" s="25"/>
      <c r="BL406" s="25"/>
      <c r="BM406" s="25"/>
      <c r="BN406" s="25"/>
      <c r="BO406" s="25"/>
      <c r="BP406" s="25"/>
      <c r="BQ406" s="25"/>
      <c r="BR406" s="25"/>
    </row>
    <row r="407" spans="1:70" s="19" customFormat="1" ht="36" customHeight="1" x14ac:dyDescent="0.25">
      <c r="A407" s="71"/>
      <c r="B407" s="94"/>
      <c r="C407" s="56" t="s">
        <v>10</v>
      </c>
      <c r="D407" s="14">
        <f t="shared" si="109"/>
        <v>8749695</v>
      </c>
      <c r="E407" s="14">
        <v>1537092</v>
      </c>
      <c r="F407" s="14">
        <v>1636831</v>
      </c>
      <c r="G407" s="14">
        <v>1743042</v>
      </c>
      <c r="H407" s="14">
        <v>1856144</v>
      </c>
      <c r="I407" s="14">
        <v>1976586</v>
      </c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F407" s="39"/>
      <c r="AG407" s="39"/>
      <c r="AH407" s="39"/>
      <c r="AI407" s="39"/>
      <c r="AJ407" s="39"/>
      <c r="AK407" s="39"/>
      <c r="AL407" s="39"/>
      <c r="AM407" s="39"/>
      <c r="AN407" s="39"/>
      <c r="AO407" s="39"/>
      <c r="AP407" s="39"/>
      <c r="AQ407" s="39"/>
      <c r="AR407" s="39"/>
      <c r="AS407" s="39"/>
      <c r="AT407" s="39"/>
      <c r="AU407" s="39"/>
      <c r="AV407" s="39"/>
      <c r="AW407" s="39"/>
      <c r="AX407" s="39"/>
      <c r="AY407" s="39"/>
      <c r="AZ407" s="39"/>
      <c r="BA407" s="39"/>
      <c r="BB407" s="39"/>
      <c r="BC407" s="39"/>
      <c r="BD407" s="39"/>
      <c r="BE407" s="39"/>
      <c r="BF407" s="39"/>
      <c r="BG407" s="25"/>
      <c r="BH407" s="25"/>
      <c r="BI407" s="25"/>
      <c r="BJ407" s="25"/>
      <c r="BK407" s="25"/>
      <c r="BL407" s="25"/>
      <c r="BM407" s="25"/>
      <c r="BN407" s="25"/>
      <c r="BO407" s="25"/>
      <c r="BP407" s="25"/>
      <c r="BQ407" s="25"/>
      <c r="BR407" s="25"/>
    </row>
    <row r="408" spans="1:70" s="19" customFormat="1" ht="34.5" customHeight="1" x14ac:dyDescent="0.25">
      <c r="A408" s="72"/>
      <c r="B408" s="90"/>
      <c r="C408" s="56" t="s">
        <v>11</v>
      </c>
      <c r="D408" s="14">
        <f t="shared" si="109"/>
        <v>102015</v>
      </c>
      <c r="E408" s="14">
        <v>20403</v>
      </c>
      <c r="F408" s="14">
        <v>20403</v>
      </c>
      <c r="G408" s="14">
        <v>20403</v>
      </c>
      <c r="H408" s="14">
        <v>20403</v>
      </c>
      <c r="I408" s="14">
        <v>20403</v>
      </c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  <c r="AG408" s="25"/>
      <c r="AH408" s="25"/>
      <c r="AI408" s="25"/>
      <c r="AJ408" s="25"/>
      <c r="AK408" s="25"/>
      <c r="AL408" s="25"/>
      <c r="AM408" s="25"/>
      <c r="AN408" s="25"/>
      <c r="AO408" s="25"/>
      <c r="AP408" s="25"/>
      <c r="AQ408" s="25"/>
      <c r="AR408" s="25"/>
      <c r="AS408" s="25"/>
      <c r="AT408" s="25"/>
      <c r="AU408" s="25"/>
      <c r="AV408" s="25"/>
      <c r="AW408" s="25"/>
      <c r="AX408" s="25"/>
      <c r="AY408" s="25"/>
      <c r="AZ408" s="25"/>
      <c r="BA408" s="25"/>
      <c r="BB408" s="25"/>
      <c r="BC408" s="25"/>
      <c r="BD408" s="25"/>
      <c r="BE408" s="25"/>
      <c r="BF408" s="25"/>
      <c r="BG408" s="25"/>
      <c r="BH408" s="25"/>
      <c r="BI408" s="25"/>
      <c r="BJ408" s="25"/>
      <c r="BK408" s="25"/>
      <c r="BL408" s="25"/>
      <c r="BM408" s="25"/>
      <c r="BN408" s="25"/>
      <c r="BO408" s="25"/>
      <c r="BP408" s="25"/>
      <c r="BQ408" s="25"/>
      <c r="BR408" s="25"/>
    </row>
    <row r="409" spans="1:70" s="19" customFormat="1" ht="27.75" customHeight="1" x14ac:dyDescent="0.25">
      <c r="A409" s="70" t="s">
        <v>120</v>
      </c>
      <c r="B409" s="89" t="s">
        <v>74</v>
      </c>
      <c r="C409" s="56" t="s">
        <v>7</v>
      </c>
      <c r="D409" s="14">
        <f t="shared" si="109"/>
        <v>1493057</v>
      </c>
      <c r="E409" s="14">
        <f t="shared" ref="E409:I409" si="130">E410+E411+E412+E413</f>
        <v>276709</v>
      </c>
      <c r="F409" s="14">
        <f t="shared" si="130"/>
        <v>287251</v>
      </c>
      <c r="G409" s="14">
        <f t="shared" si="130"/>
        <v>298194</v>
      </c>
      <c r="H409" s="14">
        <f t="shared" si="130"/>
        <v>309555</v>
      </c>
      <c r="I409" s="14">
        <f t="shared" si="130"/>
        <v>321348</v>
      </c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  <c r="AG409" s="25"/>
      <c r="AH409" s="25"/>
      <c r="AI409" s="25"/>
      <c r="AJ409" s="25"/>
      <c r="AK409" s="25"/>
      <c r="AL409" s="25"/>
      <c r="AM409" s="25"/>
      <c r="AN409" s="25"/>
      <c r="AO409" s="25"/>
      <c r="AP409" s="25"/>
      <c r="AQ409" s="25"/>
      <c r="AR409" s="25"/>
      <c r="AS409" s="25"/>
      <c r="AT409" s="25"/>
      <c r="AU409" s="25"/>
      <c r="AV409" s="25"/>
      <c r="AW409" s="25"/>
      <c r="AX409" s="25"/>
      <c r="AY409" s="25"/>
      <c r="AZ409" s="25"/>
      <c r="BA409" s="25"/>
      <c r="BB409" s="25"/>
      <c r="BC409" s="25"/>
      <c r="BD409" s="25"/>
      <c r="BE409" s="25"/>
      <c r="BF409" s="25"/>
      <c r="BG409" s="25"/>
      <c r="BH409" s="25"/>
      <c r="BI409" s="25"/>
      <c r="BJ409" s="25"/>
      <c r="BK409" s="25"/>
      <c r="BL409" s="25"/>
      <c r="BM409" s="25"/>
      <c r="BN409" s="25"/>
      <c r="BO409" s="25"/>
      <c r="BP409" s="25"/>
      <c r="BQ409" s="25"/>
      <c r="BR409" s="25"/>
    </row>
    <row r="410" spans="1:70" s="19" customFormat="1" ht="36.75" customHeight="1" x14ac:dyDescent="0.25">
      <c r="A410" s="71"/>
      <c r="B410" s="94"/>
      <c r="C410" s="56" t="s">
        <v>15</v>
      </c>
      <c r="D410" s="14">
        <f t="shared" si="109"/>
        <v>0</v>
      </c>
      <c r="E410" s="14"/>
      <c r="F410" s="14"/>
      <c r="G410" s="14"/>
      <c r="H410" s="14"/>
      <c r="I410" s="14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  <c r="AG410" s="25"/>
      <c r="AH410" s="25"/>
      <c r="AI410" s="25"/>
      <c r="AJ410" s="25"/>
      <c r="AK410" s="25"/>
      <c r="AL410" s="25"/>
      <c r="AM410" s="25"/>
      <c r="AN410" s="25"/>
      <c r="AO410" s="25"/>
      <c r="AP410" s="25"/>
      <c r="AQ410" s="25"/>
      <c r="AR410" s="25"/>
      <c r="AS410" s="25"/>
      <c r="AT410" s="25"/>
      <c r="AU410" s="25"/>
      <c r="AV410" s="25"/>
      <c r="AW410" s="25"/>
      <c r="AX410" s="25"/>
      <c r="AY410" s="25"/>
      <c r="AZ410" s="25"/>
      <c r="BA410" s="25"/>
      <c r="BB410" s="25"/>
      <c r="BC410" s="25"/>
      <c r="BD410" s="25"/>
      <c r="BE410" s="25"/>
      <c r="BF410" s="25"/>
      <c r="BG410" s="25"/>
      <c r="BH410" s="25"/>
      <c r="BI410" s="25"/>
      <c r="BJ410" s="25"/>
      <c r="BK410" s="25"/>
      <c r="BL410" s="25"/>
      <c r="BM410" s="25"/>
      <c r="BN410" s="25"/>
      <c r="BO410" s="25"/>
      <c r="BP410" s="25"/>
      <c r="BQ410" s="25"/>
      <c r="BR410" s="25"/>
    </row>
    <row r="411" spans="1:70" s="19" customFormat="1" ht="24.75" customHeight="1" x14ac:dyDescent="0.25">
      <c r="A411" s="71"/>
      <c r="B411" s="94"/>
      <c r="C411" s="56" t="s">
        <v>9</v>
      </c>
      <c r="D411" s="14">
        <f t="shared" si="109"/>
        <v>0</v>
      </c>
      <c r="E411" s="14"/>
      <c r="F411" s="14"/>
      <c r="G411" s="14"/>
      <c r="H411" s="14"/>
      <c r="I411" s="14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  <c r="AG411" s="25"/>
      <c r="AH411" s="25"/>
      <c r="AI411" s="25"/>
      <c r="AJ411" s="25"/>
      <c r="AK411" s="25"/>
      <c r="AL411" s="25"/>
      <c r="AM411" s="25"/>
      <c r="AN411" s="25"/>
      <c r="AO411" s="25"/>
      <c r="AP411" s="25"/>
      <c r="AQ411" s="25"/>
      <c r="AR411" s="25"/>
      <c r="AS411" s="25"/>
      <c r="AT411" s="25"/>
      <c r="AU411" s="25"/>
      <c r="AV411" s="25"/>
      <c r="AW411" s="25"/>
      <c r="AX411" s="25"/>
      <c r="AY411" s="25"/>
      <c r="AZ411" s="25"/>
      <c r="BA411" s="25"/>
      <c r="BB411" s="25"/>
      <c r="BC411" s="25"/>
      <c r="BD411" s="25"/>
      <c r="BE411" s="25"/>
      <c r="BF411" s="25"/>
      <c r="BG411" s="25"/>
      <c r="BH411" s="25"/>
      <c r="BI411" s="25"/>
      <c r="BJ411" s="25"/>
      <c r="BK411" s="25"/>
      <c r="BL411" s="25"/>
      <c r="BM411" s="25"/>
      <c r="BN411" s="25"/>
      <c r="BO411" s="25"/>
      <c r="BP411" s="25"/>
      <c r="BQ411" s="25"/>
      <c r="BR411" s="25"/>
    </row>
    <row r="412" spans="1:70" s="19" customFormat="1" ht="42.75" customHeight="1" x14ac:dyDescent="0.25">
      <c r="A412" s="71"/>
      <c r="B412" s="94"/>
      <c r="C412" s="56" t="s">
        <v>10</v>
      </c>
      <c r="D412" s="14">
        <f t="shared" ref="D412:D475" si="131">SUM(E412:I412)</f>
        <v>1493057</v>
      </c>
      <c r="E412" s="14">
        <v>276709</v>
      </c>
      <c r="F412" s="14">
        <v>287251</v>
      </c>
      <c r="G412" s="14">
        <v>298194</v>
      </c>
      <c r="H412" s="14">
        <v>309555</v>
      </c>
      <c r="I412" s="14">
        <v>321348</v>
      </c>
      <c r="R412" s="39"/>
      <c r="S412" s="39"/>
      <c r="T412" s="39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F412" s="39"/>
      <c r="AG412" s="39"/>
      <c r="AH412" s="39"/>
      <c r="AI412" s="39"/>
      <c r="AJ412" s="39"/>
      <c r="AK412" s="39"/>
      <c r="AL412" s="39"/>
      <c r="AM412" s="39"/>
      <c r="AN412" s="39"/>
      <c r="AO412" s="39"/>
      <c r="AP412" s="39"/>
      <c r="AQ412" s="39"/>
      <c r="AR412" s="39"/>
      <c r="AS412" s="39"/>
      <c r="AT412" s="39"/>
      <c r="AU412" s="39"/>
      <c r="AV412" s="39"/>
      <c r="AW412" s="39"/>
      <c r="AX412" s="39"/>
      <c r="AY412" s="39"/>
      <c r="AZ412" s="39"/>
      <c r="BA412" s="39"/>
      <c r="BB412" s="39"/>
      <c r="BC412" s="39"/>
      <c r="BD412" s="39"/>
      <c r="BE412" s="39"/>
      <c r="BF412" s="39"/>
      <c r="BG412" s="25"/>
      <c r="BH412" s="25"/>
      <c r="BI412" s="25"/>
      <c r="BJ412" s="25"/>
      <c r="BK412" s="25"/>
      <c r="BL412" s="25"/>
      <c r="BM412" s="25"/>
      <c r="BN412" s="25"/>
      <c r="BO412" s="25"/>
      <c r="BP412" s="25"/>
      <c r="BQ412" s="25"/>
      <c r="BR412" s="25"/>
    </row>
    <row r="413" spans="1:70" s="19" customFormat="1" ht="41.25" customHeight="1" x14ac:dyDescent="0.25">
      <c r="A413" s="72"/>
      <c r="B413" s="90"/>
      <c r="C413" s="56" t="s">
        <v>11</v>
      </c>
      <c r="D413" s="14">
        <f t="shared" si="131"/>
        <v>0</v>
      </c>
      <c r="E413" s="14"/>
      <c r="F413" s="14"/>
      <c r="G413" s="14"/>
      <c r="H413" s="14"/>
      <c r="I413" s="14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  <c r="AN413" s="25"/>
      <c r="AO413" s="25"/>
      <c r="AP413" s="25"/>
      <c r="AQ413" s="25"/>
      <c r="AR413" s="25"/>
      <c r="AS413" s="25"/>
      <c r="AT413" s="25"/>
      <c r="AU413" s="25"/>
      <c r="AV413" s="25"/>
      <c r="AW413" s="25"/>
      <c r="AX413" s="25"/>
      <c r="AY413" s="25"/>
      <c r="AZ413" s="25"/>
      <c r="BA413" s="25"/>
      <c r="BB413" s="25"/>
      <c r="BC413" s="25"/>
      <c r="BD413" s="25"/>
      <c r="BE413" s="25"/>
      <c r="BF413" s="25"/>
      <c r="BG413" s="25"/>
      <c r="BH413" s="25"/>
      <c r="BI413" s="25"/>
      <c r="BJ413" s="25"/>
      <c r="BK413" s="25"/>
      <c r="BL413" s="25"/>
      <c r="BM413" s="25"/>
      <c r="BN413" s="25"/>
      <c r="BO413" s="25"/>
      <c r="BP413" s="25"/>
      <c r="BQ413" s="25"/>
      <c r="BR413" s="25"/>
    </row>
    <row r="414" spans="1:70" s="19" customFormat="1" ht="33" customHeight="1" x14ac:dyDescent="0.25">
      <c r="A414" s="82" t="s">
        <v>121</v>
      </c>
      <c r="B414" s="98" t="s">
        <v>75</v>
      </c>
      <c r="C414" s="56" t="s">
        <v>7</v>
      </c>
      <c r="D414" s="14">
        <f t="shared" si="131"/>
        <v>216734</v>
      </c>
      <c r="E414" s="14">
        <f t="shared" ref="E414:I414" si="132">E415+E416+E417+E418</f>
        <v>40474</v>
      </c>
      <c r="F414" s="14">
        <f t="shared" si="132"/>
        <v>41862</v>
      </c>
      <c r="G414" s="14">
        <f t="shared" si="132"/>
        <v>43298</v>
      </c>
      <c r="H414" s="14">
        <f t="shared" si="132"/>
        <v>44782</v>
      </c>
      <c r="I414" s="14">
        <f t="shared" si="132"/>
        <v>46318</v>
      </c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  <c r="AG414" s="25"/>
      <c r="AH414" s="25"/>
      <c r="AI414" s="25"/>
      <c r="AJ414" s="25"/>
      <c r="AK414" s="25"/>
      <c r="AL414" s="25"/>
      <c r="AM414" s="25"/>
      <c r="AN414" s="25"/>
      <c r="AO414" s="25"/>
      <c r="AP414" s="25"/>
      <c r="AQ414" s="25"/>
      <c r="AR414" s="25"/>
      <c r="AS414" s="25"/>
      <c r="AT414" s="25"/>
      <c r="AU414" s="25"/>
      <c r="AV414" s="25"/>
      <c r="AW414" s="25"/>
      <c r="AX414" s="25"/>
      <c r="AY414" s="25"/>
      <c r="AZ414" s="25"/>
      <c r="BA414" s="25"/>
      <c r="BB414" s="25"/>
      <c r="BC414" s="25"/>
      <c r="BD414" s="25"/>
      <c r="BE414" s="25"/>
      <c r="BF414" s="25"/>
      <c r="BG414" s="25"/>
      <c r="BH414" s="25"/>
      <c r="BI414" s="25"/>
      <c r="BJ414" s="25"/>
      <c r="BK414" s="25"/>
      <c r="BL414" s="25"/>
      <c r="BM414" s="25"/>
      <c r="BN414" s="25"/>
      <c r="BO414" s="25"/>
      <c r="BP414" s="25"/>
      <c r="BQ414" s="25"/>
      <c r="BR414" s="25"/>
    </row>
    <row r="415" spans="1:70" s="19" customFormat="1" ht="31.5" customHeight="1" x14ac:dyDescent="0.25">
      <c r="A415" s="83"/>
      <c r="B415" s="99"/>
      <c r="C415" s="56" t="s">
        <v>15</v>
      </c>
      <c r="D415" s="14">
        <f t="shared" si="131"/>
        <v>0</v>
      </c>
      <c r="E415" s="14"/>
      <c r="F415" s="14"/>
      <c r="G415" s="14"/>
      <c r="H415" s="14"/>
      <c r="I415" s="14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  <c r="AG415" s="25"/>
      <c r="AH415" s="25"/>
      <c r="AI415" s="25"/>
      <c r="AJ415" s="25"/>
      <c r="AK415" s="25"/>
      <c r="AL415" s="25"/>
      <c r="AM415" s="25"/>
      <c r="AN415" s="25"/>
      <c r="AO415" s="25"/>
      <c r="AP415" s="25"/>
      <c r="AQ415" s="25"/>
      <c r="AR415" s="25"/>
      <c r="AS415" s="25"/>
      <c r="AT415" s="25"/>
      <c r="AU415" s="25"/>
      <c r="AV415" s="25"/>
      <c r="AW415" s="25"/>
      <c r="AX415" s="25"/>
      <c r="AY415" s="25"/>
      <c r="AZ415" s="25"/>
      <c r="BA415" s="25"/>
      <c r="BB415" s="25"/>
      <c r="BC415" s="25"/>
      <c r="BD415" s="25"/>
      <c r="BE415" s="25"/>
      <c r="BF415" s="25"/>
      <c r="BG415" s="25"/>
      <c r="BH415" s="25"/>
      <c r="BI415" s="25"/>
      <c r="BJ415" s="25"/>
      <c r="BK415" s="25"/>
      <c r="BL415" s="25"/>
      <c r="BM415" s="25"/>
      <c r="BN415" s="25"/>
      <c r="BO415" s="25"/>
      <c r="BP415" s="25"/>
      <c r="BQ415" s="25"/>
      <c r="BR415" s="25"/>
    </row>
    <row r="416" spans="1:70" s="19" customFormat="1" ht="28.5" customHeight="1" x14ac:dyDescent="0.25">
      <c r="A416" s="83"/>
      <c r="B416" s="99"/>
      <c r="C416" s="56" t="s">
        <v>9</v>
      </c>
      <c r="D416" s="14">
        <f t="shared" si="131"/>
        <v>0</v>
      </c>
      <c r="E416" s="14"/>
      <c r="F416" s="14"/>
      <c r="G416" s="14"/>
      <c r="H416" s="14"/>
      <c r="I416" s="14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  <c r="AG416" s="25"/>
      <c r="AH416" s="25"/>
      <c r="AI416" s="25"/>
      <c r="AJ416" s="25"/>
      <c r="AK416" s="25"/>
      <c r="AL416" s="25"/>
      <c r="AM416" s="25"/>
      <c r="AN416" s="25"/>
      <c r="AO416" s="25"/>
      <c r="AP416" s="25"/>
      <c r="AQ416" s="25"/>
      <c r="AR416" s="25"/>
      <c r="AS416" s="25"/>
      <c r="AT416" s="25"/>
      <c r="AU416" s="25"/>
      <c r="AV416" s="25"/>
      <c r="AW416" s="25"/>
      <c r="AX416" s="25"/>
      <c r="AY416" s="25"/>
      <c r="AZ416" s="25"/>
      <c r="BA416" s="25"/>
      <c r="BB416" s="25"/>
      <c r="BC416" s="25"/>
      <c r="BD416" s="25"/>
      <c r="BE416" s="25"/>
      <c r="BF416" s="25"/>
      <c r="BG416" s="25"/>
      <c r="BH416" s="25"/>
      <c r="BI416" s="25"/>
      <c r="BJ416" s="25"/>
      <c r="BK416" s="25"/>
      <c r="BL416" s="25"/>
      <c r="BM416" s="25"/>
      <c r="BN416" s="25"/>
      <c r="BO416" s="25"/>
      <c r="BP416" s="25"/>
      <c r="BQ416" s="25"/>
      <c r="BR416" s="25"/>
    </row>
    <row r="417" spans="1:70" s="19" customFormat="1" ht="45" customHeight="1" x14ac:dyDescent="0.25">
      <c r="A417" s="83"/>
      <c r="B417" s="99"/>
      <c r="C417" s="56" t="s">
        <v>10</v>
      </c>
      <c r="D417" s="14">
        <f t="shared" si="131"/>
        <v>216734</v>
      </c>
      <c r="E417" s="14">
        <v>40474</v>
      </c>
      <c r="F417" s="14">
        <v>41862</v>
      </c>
      <c r="G417" s="14">
        <v>43298</v>
      </c>
      <c r="H417" s="14">
        <v>44782</v>
      </c>
      <c r="I417" s="14">
        <v>46318</v>
      </c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39"/>
      <c r="AO417" s="39"/>
      <c r="AP417" s="39"/>
      <c r="AQ417" s="39"/>
      <c r="AR417" s="39"/>
      <c r="AS417" s="39"/>
      <c r="AT417" s="39"/>
      <c r="AU417" s="39"/>
      <c r="AV417" s="39"/>
      <c r="AW417" s="39"/>
      <c r="AX417" s="39"/>
      <c r="AY417" s="39"/>
      <c r="AZ417" s="39"/>
      <c r="BA417" s="39"/>
      <c r="BB417" s="39"/>
      <c r="BC417" s="39"/>
      <c r="BD417" s="39"/>
      <c r="BE417" s="39"/>
      <c r="BF417" s="39"/>
      <c r="BG417" s="25"/>
      <c r="BH417" s="25"/>
      <c r="BI417" s="25"/>
      <c r="BJ417" s="25"/>
      <c r="BK417" s="25"/>
      <c r="BL417" s="25"/>
      <c r="BM417" s="25"/>
      <c r="BN417" s="25"/>
      <c r="BO417" s="25"/>
      <c r="BP417" s="25"/>
      <c r="BQ417" s="25"/>
      <c r="BR417" s="25"/>
    </row>
    <row r="418" spans="1:70" s="19" customFormat="1" ht="36.75" customHeight="1" x14ac:dyDescent="0.25">
      <c r="A418" s="84"/>
      <c r="B418" s="100"/>
      <c r="C418" s="56" t="s">
        <v>11</v>
      </c>
      <c r="D418" s="14">
        <f t="shared" si="131"/>
        <v>0</v>
      </c>
      <c r="E418" s="14"/>
      <c r="F418" s="14"/>
      <c r="G418" s="14"/>
      <c r="H418" s="14"/>
      <c r="I418" s="14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  <c r="AG418" s="25"/>
      <c r="AH418" s="25"/>
      <c r="AI418" s="25"/>
      <c r="AJ418" s="25"/>
      <c r="AK418" s="25"/>
      <c r="AL418" s="25"/>
      <c r="AM418" s="25"/>
      <c r="AN418" s="25"/>
      <c r="AO418" s="25"/>
      <c r="AP418" s="25"/>
      <c r="AQ418" s="25"/>
      <c r="AR418" s="25"/>
      <c r="AS418" s="25"/>
      <c r="AT418" s="25"/>
      <c r="AU418" s="25"/>
      <c r="AV418" s="25"/>
      <c r="AW418" s="25"/>
      <c r="AX418" s="25"/>
      <c r="AY418" s="25"/>
      <c r="AZ418" s="25"/>
      <c r="BA418" s="25"/>
      <c r="BB418" s="25"/>
      <c r="BC418" s="25"/>
      <c r="BD418" s="25"/>
      <c r="BE418" s="25"/>
      <c r="BF418" s="25"/>
      <c r="BG418" s="25"/>
      <c r="BH418" s="25"/>
      <c r="BI418" s="25"/>
      <c r="BJ418" s="25"/>
      <c r="BK418" s="25"/>
      <c r="BL418" s="25"/>
      <c r="BM418" s="25"/>
      <c r="BN418" s="25"/>
      <c r="BO418" s="25"/>
      <c r="BP418" s="25"/>
      <c r="BQ418" s="25"/>
      <c r="BR418" s="25"/>
    </row>
    <row r="419" spans="1:70" s="19" customFormat="1" ht="31.5" customHeight="1" x14ac:dyDescent="0.25">
      <c r="A419" s="70" t="s">
        <v>217</v>
      </c>
      <c r="B419" s="89" t="s">
        <v>76</v>
      </c>
      <c r="C419" s="56" t="s">
        <v>7</v>
      </c>
      <c r="D419" s="14">
        <f t="shared" si="131"/>
        <v>18480</v>
      </c>
      <c r="E419" s="14">
        <f t="shared" ref="E419:I419" si="133">E420+E421+E422+E423</f>
        <v>3696</v>
      </c>
      <c r="F419" s="14">
        <f t="shared" si="133"/>
        <v>3696</v>
      </c>
      <c r="G419" s="14">
        <f t="shared" si="133"/>
        <v>3696</v>
      </c>
      <c r="H419" s="14">
        <f t="shared" si="133"/>
        <v>3696</v>
      </c>
      <c r="I419" s="14">
        <f t="shared" si="133"/>
        <v>3696</v>
      </c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  <c r="AG419" s="25"/>
      <c r="AH419" s="25"/>
      <c r="AI419" s="25"/>
      <c r="AJ419" s="25"/>
      <c r="AK419" s="25"/>
      <c r="AL419" s="25"/>
      <c r="AM419" s="25"/>
      <c r="AN419" s="25"/>
      <c r="AO419" s="25"/>
      <c r="AP419" s="25"/>
      <c r="AQ419" s="25"/>
      <c r="AR419" s="25"/>
      <c r="AS419" s="25"/>
      <c r="AT419" s="25"/>
      <c r="AU419" s="25"/>
      <c r="AV419" s="25"/>
      <c r="AW419" s="25"/>
      <c r="AX419" s="25"/>
      <c r="AY419" s="25"/>
      <c r="AZ419" s="25"/>
      <c r="BA419" s="25"/>
      <c r="BB419" s="25"/>
      <c r="BC419" s="25"/>
      <c r="BD419" s="25"/>
      <c r="BE419" s="25"/>
      <c r="BF419" s="25"/>
      <c r="BG419" s="25"/>
      <c r="BH419" s="25"/>
      <c r="BI419" s="25"/>
      <c r="BJ419" s="25"/>
      <c r="BK419" s="25"/>
      <c r="BL419" s="25"/>
      <c r="BM419" s="25"/>
      <c r="BN419" s="25"/>
      <c r="BO419" s="25"/>
      <c r="BP419" s="25"/>
      <c r="BQ419" s="25"/>
      <c r="BR419" s="25"/>
    </row>
    <row r="420" spans="1:70" s="19" customFormat="1" ht="26.25" customHeight="1" x14ac:dyDescent="0.25">
      <c r="A420" s="71"/>
      <c r="B420" s="94"/>
      <c r="C420" s="56" t="s">
        <v>15</v>
      </c>
      <c r="D420" s="14">
        <f t="shared" si="131"/>
        <v>0</v>
      </c>
      <c r="E420" s="14"/>
      <c r="F420" s="14"/>
      <c r="G420" s="14"/>
      <c r="H420" s="14"/>
      <c r="I420" s="14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  <c r="AG420" s="25"/>
      <c r="AH420" s="25"/>
      <c r="AI420" s="25"/>
      <c r="AJ420" s="25"/>
      <c r="AK420" s="25"/>
      <c r="AL420" s="25"/>
      <c r="AM420" s="25"/>
      <c r="AN420" s="25"/>
      <c r="AO420" s="25"/>
      <c r="AP420" s="25"/>
      <c r="AQ420" s="25"/>
      <c r="AR420" s="25"/>
      <c r="AS420" s="25"/>
      <c r="AT420" s="25"/>
      <c r="AU420" s="25"/>
      <c r="AV420" s="25"/>
      <c r="AW420" s="25"/>
      <c r="AX420" s="25"/>
      <c r="AY420" s="25"/>
      <c r="AZ420" s="25"/>
      <c r="BA420" s="25"/>
      <c r="BB420" s="25"/>
      <c r="BC420" s="25"/>
      <c r="BD420" s="25"/>
      <c r="BE420" s="25"/>
      <c r="BF420" s="25"/>
      <c r="BG420" s="25"/>
      <c r="BH420" s="25"/>
      <c r="BI420" s="25"/>
      <c r="BJ420" s="25"/>
      <c r="BK420" s="25"/>
      <c r="BL420" s="25"/>
      <c r="BM420" s="25"/>
      <c r="BN420" s="25"/>
      <c r="BO420" s="25"/>
      <c r="BP420" s="25"/>
      <c r="BQ420" s="25"/>
      <c r="BR420" s="25"/>
    </row>
    <row r="421" spans="1:70" s="19" customFormat="1" ht="24" customHeight="1" x14ac:dyDescent="0.25">
      <c r="A421" s="71"/>
      <c r="B421" s="94"/>
      <c r="C421" s="56" t="s">
        <v>9</v>
      </c>
      <c r="D421" s="14">
        <f t="shared" si="131"/>
        <v>0</v>
      </c>
      <c r="E421" s="14"/>
      <c r="F421" s="14"/>
      <c r="G421" s="14"/>
      <c r="H421" s="14"/>
      <c r="I421" s="14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  <c r="AG421" s="25"/>
      <c r="AH421" s="25"/>
      <c r="AI421" s="25"/>
      <c r="AJ421" s="25"/>
      <c r="AK421" s="25"/>
      <c r="AL421" s="25"/>
      <c r="AM421" s="25"/>
      <c r="AN421" s="25"/>
      <c r="AO421" s="25"/>
      <c r="AP421" s="25"/>
      <c r="AQ421" s="25"/>
      <c r="AR421" s="25"/>
      <c r="AS421" s="25"/>
      <c r="AT421" s="25"/>
      <c r="AU421" s="25"/>
      <c r="AV421" s="25"/>
      <c r="AW421" s="25"/>
      <c r="AX421" s="25"/>
      <c r="AY421" s="25"/>
      <c r="AZ421" s="25"/>
      <c r="BA421" s="25"/>
      <c r="BB421" s="25"/>
      <c r="BC421" s="25"/>
      <c r="BD421" s="25"/>
      <c r="BE421" s="25"/>
      <c r="BF421" s="25"/>
      <c r="BG421" s="25"/>
      <c r="BH421" s="25"/>
      <c r="BI421" s="25"/>
      <c r="BJ421" s="25"/>
      <c r="BK421" s="25"/>
      <c r="BL421" s="25"/>
      <c r="BM421" s="25"/>
      <c r="BN421" s="25"/>
      <c r="BO421" s="25"/>
      <c r="BP421" s="25"/>
      <c r="BQ421" s="25"/>
      <c r="BR421" s="25"/>
    </row>
    <row r="422" spans="1:70" s="19" customFormat="1" ht="35.25" customHeight="1" x14ac:dyDescent="0.25">
      <c r="A422" s="71"/>
      <c r="B422" s="94"/>
      <c r="C422" s="56" t="s">
        <v>10</v>
      </c>
      <c r="D422" s="14">
        <f t="shared" si="131"/>
        <v>18480</v>
      </c>
      <c r="E422" s="14">
        <v>3696</v>
      </c>
      <c r="F422" s="14">
        <v>3696</v>
      </c>
      <c r="G422" s="14">
        <v>3696</v>
      </c>
      <c r="H422" s="14">
        <v>3696</v>
      </c>
      <c r="I422" s="14">
        <v>3696</v>
      </c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  <c r="AG422" s="25"/>
      <c r="AH422" s="25"/>
      <c r="AI422" s="25"/>
      <c r="AJ422" s="25"/>
      <c r="AK422" s="25"/>
      <c r="AL422" s="25"/>
      <c r="AM422" s="25"/>
      <c r="AN422" s="25"/>
      <c r="AO422" s="25"/>
      <c r="AP422" s="25"/>
      <c r="AQ422" s="25"/>
      <c r="AR422" s="25"/>
      <c r="AS422" s="25"/>
      <c r="AT422" s="25"/>
      <c r="AU422" s="25"/>
      <c r="AV422" s="25"/>
      <c r="AW422" s="25"/>
      <c r="AX422" s="25"/>
      <c r="AY422" s="25"/>
      <c r="AZ422" s="25"/>
      <c r="BA422" s="25"/>
      <c r="BB422" s="25"/>
      <c r="BC422" s="25"/>
      <c r="BD422" s="25"/>
      <c r="BE422" s="25"/>
      <c r="BF422" s="25"/>
      <c r="BG422" s="25"/>
      <c r="BH422" s="25"/>
      <c r="BI422" s="25"/>
      <c r="BJ422" s="25"/>
      <c r="BK422" s="25"/>
      <c r="BL422" s="25"/>
      <c r="BM422" s="25"/>
      <c r="BN422" s="25"/>
      <c r="BO422" s="25"/>
      <c r="BP422" s="25"/>
      <c r="BQ422" s="25"/>
      <c r="BR422" s="25"/>
    </row>
    <row r="423" spans="1:70" s="19" customFormat="1" ht="37.5" customHeight="1" x14ac:dyDescent="0.25">
      <c r="A423" s="72"/>
      <c r="B423" s="90"/>
      <c r="C423" s="56" t="s">
        <v>11</v>
      </c>
      <c r="D423" s="14">
        <f t="shared" si="131"/>
        <v>0</v>
      </c>
      <c r="E423" s="14"/>
      <c r="F423" s="14"/>
      <c r="G423" s="14"/>
      <c r="H423" s="14"/>
      <c r="I423" s="14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  <c r="AG423" s="25"/>
      <c r="AH423" s="25"/>
      <c r="AI423" s="25"/>
      <c r="AJ423" s="25"/>
      <c r="AK423" s="25"/>
      <c r="AL423" s="25"/>
      <c r="AM423" s="25"/>
      <c r="AN423" s="25"/>
      <c r="AO423" s="25"/>
      <c r="AP423" s="25"/>
      <c r="AQ423" s="25"/>
      <c r="AR423" s="25"/>
      <c r="AS423" s="25"/>
      <c r="AT423" s="25"/>
      <c r="AU423" s="25"/>
      <c r="AV423" s="25"/>
      <c r="AW423" s="25"/>
      <c r="AX423" s="25"/>
      <c r="AY423" s="25"/>
      <c r="AZ423" s="25"/>
      <c r="BA423" s="25"/>
      <c r="BB423" s="25"/>
      <c r="BC423" s="25"/>
      <c r="BD423" s="25"/>
      <c r="BE423" s="25"/>
      <c r="BF423" s="25"/>
      <c r="BG423" s="25"/>
      <c r="BH423" s="25"/>
      <c r="BI423" s="25"/>
      <c r="BJ423" s="25"/>
      <c r="BK423" s="25"/>
      <c r="BL423" s="25"/>
      <c r="BM423" s="25"/>
      <c r="BN423" s="25"/>
      <c r="BO423" s="25"/>
      <c r="BP423" s="25"/>
      <c r="BQ423" s="25"/>
      <c r="BR423" s="25"/>
    </row>
    <row r="424" spans="1:70" s="19" customFormat="1" ht="19.5" customHeight="1" x14ac:dyDescent="0.25">
      <c r="A424" s="70" t="s">
        <v>122</v>
      </c>
      <c r="B424" s="98" t="s">
        <v>77</v>
      </c>
      <c r="C424" s="56" t="s">
        <v>7</v>
      </c>
      <c r="D424" s="14">
        <f t="shared" si="131"/>
        <v>66048</v>
      </c>
      <c r="E424" s="14">
        <f t="shared" ref="E424:I424" si="134">E425+E426+E427+E428</f>
        <v>12194</v>
      </c>
      <c r="F424" s="14">
        <f t="shared" si="134"/>
        <v>12682</v>
      </c>
      <c r="G424" s="14">
        <f t="shared" si="134"/>
        <v>13189</v>
      </c>
      <c r="H424" s="14">
        <f t="shared" si="134"/>
        <v>13717</v>
      </c>
      <c r="I424" s="14">
        <f t="shared" si="134"/>
        <v>14266</v>
      </c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25"/>
      <c r="AF424" s="25"/>
      <c r="AG424" s="25"/>
      <c r="AH424" s="25"/>
      <c r="AI424" s="25"/>
      <c r="AJ424" s="25"/>
      <c r="AK424" s="25"/>
      <c r="AL424" s="25"/>
      <c r="AM424" s="25"/>
      <c r="AN424" s="25"/>
      <c r="AO424" s="25"/>
      <c r="AP424" s="25"/>
      <c r="AQ424" s="25"/>
      <c r="AR424" s="25"/>
      <c r="AS424" s="25"/>
      <c r="AT424" s="25"/>
      <c r="AU424" s="25"/>
      <c r="AV424" s="25"/>
      <c r="AW424" s="25"/>
      <c r="AX424" s="25"/>
      <c r="AY424" s="25"/>
      <c r="AZ424" s="25"/>
      <c r="BA424" s="25"/>
      <c r="BB424" s="25"/>
      <c r="BC424" s="25"/>
      <c r="BD424" s="25"/>
      <c r="BE424" s="25"/>
      <c r="BF424" s="25"/>
      <c r="BG424" s="25"/>
      <c r="BH424" s="25"/>
      <c r="BI424" s="25"/>
      <c r="BJ424" s="25"/>
      <c r="BK424" s="25"/>
      <c r="BL424" s="25"/>
      <c r="BM424" s="25"/>
      <c r="BN424" s="25"/>
      <c r="BO424" s="25"/>
      <c r="BP424" s="25"/>
      <c r="BQ424" s="25"/>
      <c r="BR424" s="25"/>
    </row>
    <row r="425" spans="1:70" s="19" customFormat="1" ht="22.5" customHeight="1" x14ac:dyDescent="0.25">
      <c r="A425" s="71"/>
      <c r="B425" s="99"/>
      <c r="C425" s="56" t="s">
        <v>15</v>
      </c>
      <c r="D425" s="14">
        <f t="shared" si="131"/>
        <v>0</v>
      </c>
      <c r="E425" s="14"/>
      <c r="F425" s="14"/>
      <c r="G425" s="14"/>
      <c r="H425" s="14"/>
      <c r="I425" s="14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25"/>
      <c r="AF425" s="25"/>
      <c r="AG425" s="25"/>
      <c r="AH425" s="25"/>
      <c r="AI425" s="25"/>
      <c r="AJ425" s="25"/>
      <c r="AK425" s="25"/>
      <c r="AL425" s="25"/>
      <c r="AM425" s="25"/>
      <c r="AN425" s="25"/>
      <c r="AO425" s="25"/>
      <c r="AP425" s="25"/>
      <c r="AQ425" s="25"/>
      <c r="AR425" s="25"/>
      <c r="AS425" s="25"/>
      <c r="AT425" s="25"/>
      <c r="AU425" s="25"/>
      <c r="AV425" s="25"/>
      <c r="AW425" s="25"/>
      <c r="AX425" s="25"/>
      <c r="AY425" s="25"/>
      <c r="AZ425" s="25"/>
      <c r="BA425" s="25"/>
      <c r="BB425" s="25"/>
      <c r="BC425" s="25"/>
      <c r="BD425" s="25"/>
      <c r="BE425" s="25"/>
      <c r="BF425" s="25"/>
      <c r="BG425" s="25"/>
      <c r="BH425" s="25"/>
      <c r="BI425" s="25"/>
      <c r="BJ425" s="25"/>
      <c r="BK425" s="25"/>
      <c r="BL425" s="25"/>
      <c r="BM425" s="25"/>
      <c r="BN425" s="25"/>
      <c r="BO425" s="25"/>
      <c r="BP425" s="25"/>
      <c r="BQ425" s="25"/>
      <c r="BR425" s="25"/>
    </row>
    <row r="426" spans="1:70" s="19" customFormat="1" ht="19.5" customHeight="1" x14ac:dyDescent="0.25">
      <c r="A426" s="71"/>
      <c r="B426" s="99"/>
      <c r="C426" s="56" t="s">
        <v>9</v>
      </c>
      <c r="D426" s="14">
        <f t="shared" si="131"/>
        <v>0</v>
      </c>
      <c r="E426" s="14"/>
      <c r="F426" s="14"/>
      <c r="G426" s="14"/>
      <c r="H426" s="14"/>
      <c r="I426" s="14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  <c r="AG426" s="25"/>
      <c r="AH426" s="25"/>
      <c r="AI426" s="25"/>
      <c r="AJ426" s="25"/>
      <c r="AK426" s="25"/>
      <c r="AL426" s="25"/>
      <c r="AM426" s="25"/>
      <c r="AN426" s="25"/>
      <c r="AO426" s="25"/>
      <c r="AP426" s="25"/>
      <c r="AQ426" s="25"/>
      <c r="AR426" s="25"/>
      <c r="AS426" s="25"/>
      <c r="AT426" s="25"/>
      <c r="AU426" s="25"/>
      <c r="AV426" s="25"/>
      <c r="AW426" s="25"/>
      <c r="AX426" s="25"/>
      <c r="AY426" s="25"/>
      <c r="AZ426" s="25"/>
      <c r="BA426" s="25"/>
      <c r="BB426" s="25"/>
      <c r="BC426" s="25"/>
      <c r="BD426" s="25"/>
      <c r="BE426" s="25"/>
      <c r="BF426" s="25"/>
      <c r="BG426" s="25"/>
      <c r="BH426" s="25"/>
      <c r="BI426" s="25"/>
      <c r="BJ426" s="25"/>
      <c r="BK426" s="25"/>
      <c r="BL426" s="25"/>
      <c r="BM426" s="25"/>
      <c r="BN426" s="25"/>
      <c r="BO426" s="25"/>
      <c r="BP426" s="25"/>
      <c r="BQ426" s="25"/>
      <c r="BR426" s="25"/>
    </row>
    <row r="427" spans="1:70" s="19" customFormat="1" ht="30" x14ac:dyDescent="0.25">
      <c r="A427" s="71"/>
      <c r="B427" s="99"/>
      <c r="C427" s="56" t="s">
        <v>10</v>
      </c>
      <c r="D427" s="14">
        <f t="shared" si="131"/>
        <v>66048</v>
      </c>
      <c r="E427" s="14">
        <v>12194</v>
      </c>
      <c r="F427" s="14">
        <v>12682</v>
      </c>
      <c r="G427" s="14">
        <v>13189</v>
      </c>
      <c r="H427" s="14">
        <v>13717</v>
      </c>
      <c r="I427" s="14">
        <v>14266</v>
      </c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39"/>
      <c r="AK427" s="39"/>
      <c r="AL427" s="39"/>
      <c r="AM427" s="39"/>
      <c r="AN427" s="39"/>
      <c r="AO427" s="39"/>
      <c r="AP427" s="39"/>
      <c r="AQ427" s="39"/>
      <c r="AR427" s="39"/>
      <c r="AS427" s="39"/>
      <c r="AT427" s="39"/>
      <c r="AU427" s="39"/>
      <c r="AV427" s="39"/>
      <c r="AW427" s="39"/>
      <c r="AX427" s="39"/>
      <c r="AY427" s="39"/>
      <c r="AZ427" s="39"/>
      <c r="BA427" s="39"/>
      <c r="BB427" s="39"/>
      <c r="BC427" s="39"/>
      <c r="BD427" s="39"/>
      <c r="BE427" s="39"/>
      <c r="BF427" s="39"/>
      <c r="BG427" s="25"/>
      <c r="BH427" s="25"/>
      <c r="BI427" s="25"/>
      <c r="BJ427" s="25"/>
      <c r="BK427" s="25"/>
      <c r="BL427" s="25"/>
      <c r="BM427" s="25"/>
      <c r="BN427" s="25"/>
      <c r="BO427" s="25"/>
      <c r="BP427" s="25"/>
      <c r="BQ427" s="25"/>
      <c r="BR427" s="25"/>
    </row>
    <row r="428" spans="1:70" s="19" customFormat="1" ht="30" x14ac:dyDescent="0.25">
      <c r="A428" s="72"/>
      <c r="B428" s="100"/>
      <c r="C428" s="56" t="s">
        <v>11</v>
      </c>
      <c r="D428" s="14">
        <f t="shared" si="131"/>
        <v>0</v>
      </c>
      <c r="E428" s="14"/>
      <c r="F428" s="14"/>
      <c r="G428" s="14"/>
      <c r="H428" s="14"/>
      <c r="I428" s="14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  <c r="AG428" s="25"/>
      <c r="AH428" s="25"/>
      <c r="AI428" s="25"/>
      <c r="AJ428" s="25"/>
      <c r="AK428" s="25"/>
      <c r="AL428" s="25"/>
      <c r="AM428" s="25"/>
      <c r="AN428" s="25"/>
      <c r="AO428" s="25"/>
      <c r="AP428" s="25"/>
      <c r="AQ428" s="25"/>
      <c r="AR428" s="25"/>
      <c r="AS428" s="25"/>
      <c r="AT428" s="25"/>
      <c r="AU428" s="25"/>
      <c r="AV428" s="25"/>
      <c r="AW428" s="25"/>
      <c r="AX428" s="25"/>
      <c r="AY428" s="25"/>
      <c r="AZ428" s="25"/>
      <c r="BA428" s="25"/>
      <c r="BB428" s="25"/>
      <c r="BC428" s="25"/>
      <c r="BD428" s="25"/>
      <c r="BE428" s="25"/>
      <c r="BF428" s="25"/>
      <c r="BG428" s="25"/>
      <c r="BH428" s="25"/>
      <c r="BI428" s="25"/>
      <c r="BJ428" s="25"/>
      <c r="BK428" s="25"/>
      <c r="BL428" s="25"/>
      <c r="BM428" s="25"/>
      <c r="BN428" s="25"/>
      <c r="BO428" s="25"/>
      <c r="BP428" s="25"/>
      <c r="BQ428" s="25"/>
      <c r="BR428" s="25"/>
    </row>
    <row r="429" spans="1:70" s="19" customFormat="1" ht="24.75" customHeight="1" x14ac:dyDescent="0.25">
      <c r="A429" s="70" t="s">
        <v>72</v>
      </c>
      <c r="B429" s="89" t="s">
        <v>46</v>
      </c>
      <c r="C429" s="56" t="s">
        <v>7</v>
      </c>
      <c r="D429" s="14">
        <f t="shared" si="131"/>
        <v>82500</v>
      </c>
      <c r="E429" s="14">
        <f t="shared" ref="E429:I429" si="135">E430+E431+E432+E433</f>
        <v>16500</v>
      </c>
      <c r="F429" s="14">
        <f t="shared" si="135"/>
        <v>16500</v>
      </c>
      <c r="G429" s="14">
        <f t="shared" si="135"/>
        <v>16500</v>
      </c>
      <c r="H429" s="14">
        <f t="shared" si="135"/>
        <v>16500</v>
      </c>
      <c r="I429" s="14">
        <f t="shared" si="135"/>
        <v>16500</v>
      </c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  <c r="AG429" s="25"/>
      <c r="AH429" s="25"/>
      <c r="AI429" s="25"/>
      <c r="AJ429" s="25"/>
      <c r="AK429" s="25"/>
      <c r="AL429" s="25"/>
      <c r="AM429" s="25"/>
      <c r="AN429" s="25"/>
      <c r="AO429" s="25"/>
      <c r="AP429" s="25"/>
      <c r="AQ429" s="25"/>
      <c r="AR429" s="25"/>
      <c r="AS429" s="25"/>
      <c r="AT429" s="25"/>
      <c r="AU429" s="25"/>
      <c r="AV429" s="25"/>
      <c r="AW429" s="25"/>
      <c r="AX429" s="25"/>
      <c r="AY429" s="25"/>
      <c r="AZ429" s="25"/>
      <c r="BA429" s="25"/>
      <c r="BB429" s="25"/>
      <c r="BC429" s="25"/>
      <c r="BD429" s="25"/>
      <c r="BE429" s="25"/>
      <c r="BF429" s="25"/>
      <c r="BG429" s="25"/>
      <c r="BH429" s="25"/>
      <c r="BI429" s="25"/>
      <c r="BJ429" s="25"/>
      <c r="BK429" s="25"/>
      <c r="BL429" s="25"/>
      <c r="BM429" s="25"/>
      <c r="BN429" s="25"/>
      <c r="BO429" s="25"/>
      <c r="BP429" s="25"/>
      <c r="BQ429" s="25"/>
      <c r="BR429" s="25"/>
    </row>
    <row r="430" spans="1:70" s="19" customFormat="1" ht="23.25" customHeight="1" x14ac:dyDescent="0.25">
      <c r="A430" s="71"/>
      <c r="B430" s="94"/>
      <c r="C430" s="56" t="s">
        <v>15</v>
      </c>
      <c r="D430" s="14">
        <f t="shared" si="131"/>
        <v>0</v>
      </c>
      <c r="E430" s="14"/>
      <c r="F430" s="14"/>
      <c r="G430" s="14"/>
      <c r="H430" s="14"/>
      <c r="I430" s="14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  <c r="AG430" s="25"/>
      <c r="AH430" s="25"/>
      <c r="AI430" s="25"/>
      <c r="AJ430" s="25"/>
      <c r="AK430" s="25"/>
      <c r="AL430" s="25"/>
      <c r="AM430" s="25"/>
      <c r="AN430" s="25"/>
      <c r="AO430" s="25"/>
      <c r="AP430" s="25"/>
      <c r="AQ430" s="25"/>
      <c r="AR430" s="25"/>
      <c r="AS430" s="25"/>
      <c r="AT430" s="25"/>
      <c r="AU430" s="25"/>
      <c r="AV430" s="25"/>
      <c r="AW430" s="25"/>
      <c r="AX430" s="25"/>
      <c r="AY430" s="25"/>
      <c r="AZ430" s="25"/>
      <c r="BA430" s="25"/>
      <c r="BB430" s="25"/>
      <c r="BC430" s="25"/>
      <c r="BD430" s="25"/>
      <c r="BE430" s="25"/>
      <c r="BF430" s="25"/>
      <c r="BG430" s="25"/>
      <c r="BH430" s="25"/>
      <c r="BI430" s="25"/>
      <c r="BJ430" s="25"/>
      <c r="BK430" s="25"/>
      <c r="BL430" s="25"/>
      <c r="BM430" s="25"/>
      <c r="BN430" s="25"/>
      <c r="BO430" s="25"/>
      <c r="BP430" s="25"/>
      <c r="BQ430" s="25"/>
      <c r="BR430" s="25"/>
    </row>
    <row r="431" spans="1:70" s="19" customFormat="1" ht="24" customHeight="1" x14ac:dyDescent="0.25">
      <c r="A431" s="71"/>
      <c r="B431" s="94"/>
      <c r="C431" s="57" t="s">
        <v>9</v>
      </c>
      <c r="D431" s="14">
        <f t="shared" si="131"/>
        <v>82500</v>
      </c>
      <c r="E431" s="14">
        <v>16500</v>
      </c>
      <c r="F431" s="14">
        <v>16500</v>
      </c>
      <c r="G431" s="14">
        <v>16500</v>
      </c>
      <c r="H431" s="14">
        <v>16500</v>
      </c>
      <c r="I431" s="14">
        <v>16500</v>
      </c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/>
      <c r="AM431" s="25"/>
      <c r="AN431" s="25"/>
      <c r="AO431" s="25"/>
      <c r="AP431" s="25"/>
      <c r="AQ431" s="25"/>
      <c r="AR431" s="25"/>
      <c r="AS431" s="25"/>
      <c r="AT431" s="25"/>
      <c r="AU431" s="25"/>
      <c r="AV431" s="25"/>
      <c r="AW431" s="25"/>
      <c r="AX431" s="25"/>
      <c r="AY431" s="25"/>
      <c r="AZ431" s="25"/>
      <c r="BA431" s="25"/>
      <c r="BB431" s="25"/>
      <c r="BC431" s="25"/>
      <c r="BD431" s="25"/>
      <c r="BE431" s="25"/>
      <c r="BF431" s="25"/>
      <c r="BG431" s="25"/>
      <c r="BH431" s="25"/>
      <c r="BI431" s="25"/>
      <c r="BJ431" s="25"/>
      <c r="BK431" s="25"/>
      <c r="BL431" s="25"/>
      <c r="BM431" s="25"/>
      <c r="BN431" s="25"/>
      <c r="BO431" s="25"/>
      <c r="BP431" s="25"/>
      <c r="BQ431" s="25"/>
      <c r="BR431" s="25"/>
    </row>
    <row r="432" spans="1:70" s="19" customFormat="1" ht="30" x14ac:dyDescent="0.25">
      <c r="A432" s="71"/>
      <c r="B432" s="94"/>
      <c r="C432" s="57" t="s">
        <v>10</v>
      </c>
      <c r="D432" s="14">
        <f t="shared" si="131"/>
        <v>0</v>
      </c>
      <c r="E432" s="14"/>
      <c r="F432" s="14"/>
      <c r="G432" s="14"/>
      <c r="H432" s="14"/>
      <c r="I432" s="14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  <c r="AG432" s="25"/>
      <c r="AH432" s="25"/>
      <c r="AI432" s="25"/>
      <c r="AJ432" s="25"/>
      <c r="AK432" s="25"/>
      <c r="AL432" s="25"/>
      <c r="AM432" s="25"/>
      <c r="AN432" s="25"/>
      <c r="AO432" s="25"/>
      <c r="AP432" s="25"/>
      <c r="AQ432" s="25"/>
      <c r="AR432" s="25"/>
      <c r="AS432" s="25"/>
      <c r="AT432" s="25"/>
      <c r="AU432" s="25"/>
      <c r="AV432" s="25"/>
      <c r="AW432" s="25"/>
      <c r="AX432" s="25"/>
      <c r="AY432" s="25"/>
      <c r="AZ432" s="25"/>
      <c r="BA432" s="25"/>
      <c r="BB432" s="25"/>
      <c r="BC432" s="25"/>
      <c r="BD432" s="25"/>
      <c r="BE432" s="25"/>
      <c r="BF432" s="25"/>
      <c r="BG432" s="25"/>
      <c r="BH432" s="25"/>
      <c r="BI432" s="25"/>
      <c r="BJ432" s="25"/>
      <c r="BK432" s="25"/>
      <c r="BL432" s="25"/>
      <c r="BM432" s="25"/>
      <c r="BN432" s="25"/>
      <c r="BO432" s="25"/>
      <c r="BP432" s="25"/>
      <c r="BQ432" s="25"/>
      <c r="BR432" s="25"/>
    </row>
    <row r="433" spans="1:70" s="19" customFormat="1" ht="27" customHeight="1" x14ac:dyDescent="0.25">
      <c r="A433" s="72"/>
      <c r="B433" s="90"/>
      <c r="C433" s="57" t="s">
        <v>11</v>
      </c>
      <c r="D433" s="14">
        <f t="shared" si="131"/>
        <v>0</v>
      </c>
      <c r="E433" s="14"/>
      <c r="F433" s="14"/>
      <c r="G433" s="14"/>
      <c r="H433" s="14"/>
      <c r="I433" s="14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  <c r="AG433" s="25"/>
      <c r="AH433" s="25"/>
      <c r="AI433" s="25"/>
      <c r="AJ433" s="25"/>
      <c r="AK433" s="25"/>
      <c r="AL433" s="25"/>
      <c r="AM433" s="25"/>
      <c r="AN433" s="25"/>
      <c r="AO433" s="25"/>
      <c r="AP433" s="25"/>
      <c r="AQ433" s="25"/>
      <c r="AR433" s="25"/>
      <c r="AS433" s="25"/>
      <c r="AT433" s="25"/>
      <c r="AU433" s="25"/>
      <c r="AV433" s="25"/>
      <c r="AW433" s="25"/>
      <c r="AX433" s="25"/>
      <c r="AY433" s="25"/>
      <c r="AZ433" s="25"/>
      <c r="BA433" s="25"/>
      <c r="BB433" s="25"/>
      <c r="BC433" s="25"/>
      <c r="BD433" s="25"/>
      <c r="BE433" s="25"/>
      <c r="BF433" s="25"/>
      <c r="BG433" s="25"/>
      <c r="BH433" s="25"/>
      <c r="BI433" s="25"/>
      <c r="BJ433" s="25"/>
      <c r="BK433" s="25"/>
      <c r="BL433" s="25"/>
      <c r="BM433" s="25"/>
      <c r="BN433" s="25"/>
      <c r="BO433" s="25"/>
      <c r="BP433" s="25"/>
      <c r="BQ433" s="25"/>
      <c r="BR433" s="25"/>
    </row>
    <row r="434" spans="1:70" s="19" customFormat="1" ht="27.75" customHeight="1" x14ac:dyDescent="0.25">
      <c r="A434" s="77" t="s">
        <v>157</v>
      </c>
      <c r="B434" s="93" t="s">
        <v>158</v>
      </c>
      <c r="C434" s="57" t="s">
        <v>7</v>
      </c>
      <c r="D434" s="14">
        <f t="shared" si="131"/>
        <v>1905833.12</v>
      </c>
      <c r="E434" s="14">
        <f t="shared" ref="E434:I434" si="136">E435+E436+E437+E438</f>
        <v>380684.96</v>
      </c>
      <c r="F434" s="14">
        <f t="shared" si="136"/>
        <v>381287.04</v>
      </c>
      <c r="G434" s="14">
        <f t="shared" si="136"/>
        <v>381287.04</v>
      </c>
      <c r="H434" s="14">
        <f t="shared" si="136"/>
        <v>381287.04</v>
      </c>
      <c r="I434" s="14">
        <f t="shared" si="136"/>
        <v>381287.04</v>
      </c>
      <c r="R434" s="25"/>
      <c r="S434" s="25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F434" s="25"/>
      <c r="AG434" s="25"/>
      <c r="AH434" s="25"/>
      <c r="AI434" s="25"/>
      <c r="AJ434" s="25"/>
      <c r="AK434" s="25"/>
      <c r="AL434" s="25"/>
      <c r="AM434" s="25"/>
      <c r="AN434" s="25"/>
      <c r="AO434" s="25"/>
      <c r="AP434" s="25"/>
      <c r="AQ434" s="25"/>
      <c r="AR434" s="25"/>
      <c r="AS434" s="25"/>
      <c r="AT434" s="25"/>
      <c r="AU434" s="25"/>
      <c r="AV434" s="25"/>
      <c r="AW434" s="25"/>
      <c r="AX434" s="25"/>
      <c r="AY434" s="25"/>
      <c r="AZ434" s="25"/>
      <c r="BA434" s="25"/>
      <c r="BB434" s="25"/>
      <c r="BC434" s="25"/>
      <c r="BD434" s="25"/>
      <c r="BE434" s="25"/>
      <c r="BF434" s="25"/>
      <c r="BG434" s="25"/>
      <c r="BH434" s="25"/>
      <c r="BI434" s="25"/>
      <c r="BJ434" s="25"/>
      <c r="BK434" s="25"/>
      <c r="BL434" s="25"/>
      <c r="BM434" s="25"/>
      <c r="BN434" s="25"/>
      <c r="BO434" s="25"/>
      <c r="BP434" s="25"/>
      <c r="BQ434" s="25"/>
      <c r="BR434" s="25"/>
    </row>
    <row r="435" spans="1:70" s="19" customFormat="1" ht="21.75" customHeight="1" x14ac:dyDescent="0.25">
      <c r="A435" s="77"/>
      <c r="B435" s="93"/>
      <c r="C435" s="57" t="s">
        <v>15</v>
      </c>
      <c r="D435" s="14">
        <f t="shared" si="131"/>
        <v>1871376.46</v>
      </c>
      <c r="E435" s="14">
        <f>E440</f>
        <v>374693.62</v>
      </c>
      <c r="F435" s="14">
        <f t="shared" ref="F435:I435" si="137">F440</f>
        <v>374170.71</v>
      </c>
      <c r="G435" s="14">
        <f t="shared" si="137"/>
        <v>374170.71</v>
      </c>
      <c r="H435" s="14">
        <f t="shared" si="137"/>
        <v>374170.71</v>
      </c>
      <c r="I435" s="14">
        <f t="shared" si="137"/>
        <v>374170.71</v>
      </c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F435" s="29"/>
      <c r="AG435" s="29"/>
      <c r="AH435" s="29"/>
      <c r="AI435" s="29"/>
      <c r="AJ435" s="29"/>
      <c r="AK435" s="29"/>
      <c r="AL435" s="29"/>
      <c r="AM435" s="29"/>
      <c r="AN435" s="29"/>
      <c r="AO435" s="29"/>
      <c r="AP435" s="29"/>
      <c r="AQ435" s="29"/>
      <c r="AR435" s="29"/>
      <c r="AS435" s="29"/>
      <c r="AT435" s="29"/>
      <c r="AU435" s="29"/>
      <c r="AV435" s="29"/>
      <c r="AW435" s="29"/>
      <c r="AX435" s="29"/>
      <c r="AY435" s="29"/>
      <c r="AZ435" s="29"/>
      <c r="BA435" s="29"/>
      <c r="BB435" s="29"/>
      <c r="BC435" s="29"/>
      <c r="BD435" s="29"/>
      <c r="BE435" s="29"/>
      <c r="BF435" s="29"/>
      <c r="BG435" s="29"/>
      <c r="BH435" s="29"/>
      <c r="BI435" s="29"/>
      <c r="BJ435" s="25"/>
      <c r="BK435" s="25"/>
      <c r="BL435" s="25"/>
      <c r="BM435" s="25"/>
      <c r="BN435" s="25"/>
      <c r="BO435" s="25"/>
      <c r="BP435" s="25"/>
      <c r="BQ435" s="25"/>
      <c r="BR435" s="25"/>
    </row>
    <row r="436" spans="1:70" s="19" customFormat="1" ht="24.75" customHeight="1" x14ac:dyDescent="0.25">
      <c r="A436" s="77"/>
      <c r="B436" s="93"/>
      <c r="C436" s="57" t="s">
        <v>9</v>
      </c>
      <c r="D436" s="14">
        <f t="shared" si="131"/>
        <v>34456.660000000003</v>
      </c>
      <c r="E436" s="14">
        <f t="shared" ref="E436:I438" si="138">E441</f>
        <v>5991.34</v>
      </c>
      <c r="F436" s="14">
        <f t="shared" si="138"/>
        <v>7116.33</v>
      </c>
      <c r="G436" s="14">
        <f t="shared" si="138"/>
        <v>7116.33</v>
      </c>
      <c r="H436" s="14">
        <f t="shared" si="138"/>
        <v>7116.33</v>
      </c>
      <c r="I436" s="14">
        <f t="shared" si="138"/>
        <v>7116.33</v>
      </c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F436" s="29"/>
      <c r="AG436" s="29"/>
      <c r="AH436" s="29"/>
      <c r="AI436" s="29"/>
      <c r="AJ436" s="29"/>
      <c r="AK436" s="29"/>
      <c r="AL436" s="29"/>
      <c r="AM436" s="29"/>
      <c r="AN436" s="29"/>
      <c r="AO436" s="29"/>
      <c r="AP436" s="29"/>
      <c r="AQ436" s="29"/>
      <c r="AR436" s="29"/>
      <c r="AS436" s="29"/>
      <c r="AT436" s="29"/>
      <c r="AU436" s="29"/>
      <c r="AV436" s="29"/>
      <c r="AW436" s="29"/>
      <c r="AX436" s="29"/>
      <c r="AY436" s="29"/>
      <c r="AZ436" s="29"/>
      <c r="BA436" s="29"/>
      <c r="BB436" s="29"/>
      <c r="BC436" s="29"/>
      <c r="BD436" s="29"/>
      <c r="BE436" s="29"/>
      <c r="BF436" s="29"/>
      <c r="BG436" s="29"/>
      <c r="BH436" s="29"/>
      <c r="BI436" s="29"/>
      <c r="BJ436" s="25"/>
      <c r="BK436" s="25"/>
      <c r="BL436" s="25"/>
      <c r="BM436" s="25"/>
      <c r="BN436" s="25"/>
      <c r="BO436" s="25"/>
      <c r="BP436" s="25"/>
      <c r="BQ436" s="25"/>
      <c r="BR436" s="25"/>
    </row>
    <row r="437" spans="1:70" s="19" customFormat="1" ht="31.5" customHeight="1" x14ac:dyDescent="0.25">
      <c r="A437" s="77"/>
      <c r="B437" s="93"/>
      <c r="C437" s="57" t="s">
        <v>10</v>
      </c>
      <c r="D437" s="14">
        <f t="shared" si="131"/>
        <v>0</v>
      </c>
      <c r="E437" s="14">
        <f t="shared" si="138"/>
        <v>0</v>
      </c>
      <c r="F437" s="14">
        <f t="shared" si="138"/>
        <v>0</v>
      </c>
      <c r="G437" s="14">
        <f t="shared" si="138"/>
        <v>0</v>
      </c>
      <c r="H437" s="14">
        <f t="shared" si="138"/>
        <v>0</v>
      </c>
      <c r="I437" s="14">
        <f t="shared" si="138"/>
        <v>0</v>
      </c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F437" s="29"/>
      <c r="AG437" s="29"/>
      <c r="AH437" s="29"/>
      <c r="AI437" s="29"/>
      <c r="AJ437" s="29"/>
      <c r="AK437" s="29"/>
      <c r="AL437" s="29"/>
      <c r="AM437" s="29"/>
      <c r="AN437" s="29"/>
      <c r="AO437" s="29"/>
      <c r="AP437" s="29"/>
      <c r="AQ437" s="29"/>
      <c r="AR437" s="29"/>
      <c r="AS437" s="29"/>
      <c r="AT437" s="29"/>
      <c r="AU437" s="29"/>
      <c r="AV437" s="29"/>
      <c r="AW437" s="29"/>
      <c r="AX437" s="29"/>
      <c r="AY437" s="29"/>
      <c r="AZ437" s="29"/>
      <c r="BA437" s="29"/>
      <c r="BB437" s="29"/>
      <c r="BC437" s="29"/>
      <c r="BD437" s="29"/>
      <c r="BE437" s="29"/>
      <c r="BF437" s="29"/>
      <c r="BG437" s="29"/>
      <c r="BH437" s="29"/>
      <c r="BI437" s="29"/>
      <c r="BJ437" s="25"/>
      <c r="BK437" s="25"/>
      <c r="BL437" s="25"/>
      <c r="BM437" s="25"/>
      <c r="BN437" s="25"/>
      <c r="BO437" s="25"/>
      <c r="BP437" s="25"/>
      <c r="BQ437" s="25"/>
      <c r="BR437" s="25"/>
    </row>
    <row r="438" spans="1:70" s="19" customFormat="1" ht="31.5" customHeight="1" x14ac:dyDescent="0.25">
      <c r="A438" s="77"/>
      <c r="B438" s="93"/>
      <c r="C438" s="57" t="s">
        <v>11</v>
      </c>
      <c r="D438" s="14">
        <f t="shared" si="131"/>
        <v>0</v>
      </c>
      <c r="E438" s="14">
        <f t="shared" si="138"/>
        <v>0</v>
      </c>
      <c r="F438" s="14">
        <f t="shared" si="138"/>
        <v>0</v>
      </c>
      <c r="G438" s="14">
        <f t="shared" si="138"/>
        <v>0</v>
      </c>
      <c r="H438" s="14">
        <f t="shared" si="138"/>
        <v>0</v>
      </c>
      <c r="I438" s="14">
        <f t="shared" si="138"/>
        <v>0</v>
      </c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F438" s="29"/>
      <c r="AG438" s="29"/>
      <c r="AH438" s="29"/>
      <c r="AI438" s="29"/>
      <c r="AJ438" s="29"/>
      <c r="AK438" s="29"/>
      <c r="AL438" s="29"/>
      <c r="AM438" s="29"/>
      <c r="AN438" s="29"/>
      <c r="AO438" s="29"/>
      <c r="AP438" s="29"/>
      <c r="AQ438" s="29"/>
      <c r="AR438" s="29"/>
      <c r="AS438" s="29"/>
      <c r="AT438" s="29"/>
      <c r="AU438" s="29"/>
      <c r="AV438" s="29"/>
      <c r="AW438" s="29"/>
      <c r="AX438" s="29"/>
      <c r="AY438" s="29"/>
      <c r="AZ438" s="29"/>
      <c r="BA438" s="29"/>
      <c r="BB438" s="29"/>
      <c r="BC438" s="29"/>
      <c r="BD438" s="29"/>
      <c r="BE438" s="29"/>
      <c r="BF438" s="29"/>
      <c r="BG438" s="29"/>
      <c r="BH438" s="29"/>
      <c r="BI438" s="29"/>
      <c r="BJ438" s="25"/>
      <c r="BK438" s="25"/>
      <c r="BL438" s="25"/>
      <c r="BM438" s="25"/>
      <c r="BN438" s="25"/>
      <c r="BO438" s="25"/>
      <c r="BP438" s="25"/>
      <c r="BQ438" s="25"/>
      <c r="BR438" s="25"/>
    </row>
    <row r="439" spans="1:70" s="19" customFormat="1" ht="27" customHeight="1" x14ac:dyDescent="0.25">
      <c r="A439" s="81" t="s">
        <v>156</v>
      </c>
      <c r="B439" s="91" t="s">
        <v>194</v>
      </c>
      <c r="C439" s="57" t="s">
        <v>7</v>
      </c>
      <c r="D439" s="14">
        <f t="shared" si="131"/>
        <v>1905833.12</v>
      </c>
      <c r="E439" s="14">
        <f t="shared" ref="E439:I439" si="139">E440+E441+E442+E443</f>
        <v>380684.96</v>
      </c>
      <c r="F439" s="14">
        <f t="shared" si="139"/>
        <v>381287.04</v>
      </c>
      <c r="G439" s="14">
        <f t="shared" si="139"/>
        <v>381287.04</v>
      </c>
      <c r="H439" s="14">
        <f t="shared" si="139"/>
        <v>381287.04</v>
      </c>
      <c r="I439" s="14">
        <f t="shared" si="139"/>
        <v>381287.04</v>
      </c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  <c r="AG439" s="25"/>
      <c r="AH439" s="25"/>
      <c r="AI439" s="25"/>
      <c r="AJ439" s="25"/>
      <c r="AK439" s="25"/>
      <c r="AL439" s="25"/>
      <c r="AM439" s="25"/>
      <c r="AN439" s="25"/>
      <c r="AO439" s="25"/>
      <c r="AP439" s="25"/>
      <c r="AQ439" s="25"/>
      <c r="AR439" s="25"/>
      <c r="AS439" s="25"/>
      <c r="AT439" s="25"/>
      <c r="AU439" s="25"/>
      <c r="AV439" s="25"/>
      <c r="AW439" s="25"/>
      <c r="AX439" s="25"/>
      <c r="AY439" s="25"/>
      <c r="AZ439" s="25"/>
      <c r="BA439" s="25"/>
      <c r="BB439" s="25"/>
      <c r="BC439" s="25"/>
      <c r="BD439" s="25"/>
      <c r="BE439" s="25"/>
      <c r="BF439" s="25"/>
      <c r="BG439" s="25"/>
      <c r="BH439" s="25"/>
      <c r="BI439" s="25"/>
      <c r="BJ439" s="25"/>
      <c r="BK439" s="25"/>
      <c r="BL439" s="25"/>
      <c r="BM439" s="25"/>
      <c r="BN439" s="25"/>
      <c r="BO439" s="25"/>
      <c r="BP439" s="25"/>
      <c r="BQ439" s="25"/>
      <c r="BR439" s="25"/>
    </row>
    <row r="440" spans="1:70" s="19" customFormat="1" ht="21.75" customHeight="1" x14ac:dyDescent="0.25">
      <c r="A440" s="81"/>
      <c r="B440" s="91"/>
      <c r="C440" s="57" t="s">
        <v>15</v>
      </c>
      <c r="D440" s="14">
        <f t="shared" si="131"/>
        <v>1871376.46</v>
      </c>
      <c r="E440" s="14">
        <f>E445+E450+E455</f>
        <v>374693.62</v>
      </c>
      <c r="F440" s="14">
        <f t="shared" ref="F440:I440" si="140">F445+F450+F455</f>
        <v>374170.71</v>
      </c>
      <c r="G440" s="14">
        <f t="shared" si="140"/>
        <v>374170.71</v>
      </c>
      <c r="H440" s="14">
        <f t="shared" si="140"/>
        <v>374170.71</v>
      </c>
      <c r="I440" s="14">
        <f t="shared" si="140"/>
        <v>374170.71</v>
      </c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  <c r="AG440" s="25"/>
      <c r="AH440" s="25"/>
      <c r="AI440" s="25"/>
      <c r="AJ440" s="25"/>
      <c r="AK440" s="25"/>
      <c r="AL440" s="25"/>
      <c r="AM440" s="25"/>
      <c r="AN440" s="25"/>
      <c r="AO440" s="25"/>
      <c r="AP440" s="25"/>
      <c r="AQ440" s="25"/>
      <c r="AR440" s="25"/>
      <c r="AS440" s="25"/>
      <c r="AT440" s="25"/>
      <c r="AU440" s="25"/>
      <c r="AV440" s="25"/>
      <c r="AW440" s="25"/>
      <c r="AX440" s="25"/>
      <c r="AY440" s="25"/>
      <c r="AZ440" s="25"/>
      <c r="BA440" s="25"/>
      <c r="BB440" s="25"/>
      <c r="BC440" s="25"/>
      <c r="BD440" s="25"/>
      <c r="BE440" s="25"/>
      <c r="BF440" s="25"/>
      <c r="BG440" s="25"/>
      <c r="BH440" s="25"/>
      <c r="BI440" s="25"/>
      <c r="BJ440" s="25"/>
      <c r="BK440" s="25"/>
      <c r="BL440" s="25"/>
      <c r="BM440" s="25"/>
      <c r="BN440" s="25"/>
      <c r="BO440" s="25"/>
      <c r="BP440" s="25"/>
      <c r="BQ440" s="25"/>
      <c r="BR440" s="25"/>
    </row>
    <row r="441" spans="1:70" s="19" customFormat="1" ht="17.25" customHeight="1" x14ac:dyDescent="0.25">
      <c r="A441" s="81"/>
      <c r="B441" s="91"/>
      <c r="C441" s="57" t="s">
        <v>9</v>
      </c>
      <c r="D441" s="14">
        <f t="shared" si="131"/>
        <v>34456.660000000003</v>
      </c>
      <c r="E441" s="14">
        <f t="shared" ref="E441:I443" si="141">E446+E451+E456</f>
        <v>5991.34</v>
      </c>
      <c r="F441" s="14">
        <f t="shared" si="141"/>
        <v>7116.33</v>
      </c>
      <c r="G441" s="14">
        <f t="shared" si="141"/>
        <v>7116.33</v>
      </c>
      <c r="H441" s="14">
        <f t="shared" si="141"/>
        <v>7116.33</v>
      </c>
      <c r="I441" s="14">
        <f t="shared" si="141"/>
        <v>7116.33</v>
      </c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  <c r="AG441" s="25"/>
      <c r="AH441" s="25"/>
      <c r="AI441" s="25"/>
      <c r="AJ441" s="25"/>
      <c r="AK441" s="25"/>
      <c r="AL441" s="25"/>
      <c r="AM441" s="25"/>
      <c r="AN441" s="25"/>
      <c r="AO441" s="25"/>
      <c r="AP441" s="25"/>
      <c r="AQ441" s="25"/>
      <c r="AR441" s="25"/>
      <c r="AS441" s="25"/>
      <c r="AT441" s="25"/>
      <c r="AU441" s="25"/>
      <c r="AV441" s="25"/>
      <c r="AW441" s="25"/>
      <c r="AX441" s="25"/>
      <c r="AY441" s="25"/>
      <c r="AZ441" s="25"/>
      <c r="BA441" s="25"/>
      <c r="BB441" s="25"/>
      <c r="BC441" s="25"/>
      <c r="BD441" s="25"/>
      <c r="BE441" s="25"/>
      <c r="BF441" s="25"/>
      <c r="BG441" s="25"/>
      <c r="BH441" s="25"/>
      <c r="BI441" s="25"/>
      <c r="BJ441" s="25"/>
      <c r="BK441" s="25"/>
      <c r="BL441" s="25"/>
      <c r="BM441" s="25"/>
      <c r="BN441" s="25"/>
      <c r="BO441" s="25"/>
      <c r="BP441" s="25"/>
      <c r="BQ441" s="25"/>
      <c r="BR441" s="25"/>
    </row>
    <row r="442" spans="1:70" s="19" customFormat="1" ht="39" customHeight="1" x14ac:dyDescent="0.25">
      <c r="A442" s="81"/>
      <c r="B442" s="91"/>
      <c r="C442" s="57" t="s">
        <v>10</v>
      </c>
      <c r="D442" s="14">
        <f t="shared" si="131"/>
        <v>0</v>
      </c>
      <c r="E442" s="14">
        <f t="shared" si="141"/>
        <v>0</v>
      </c>
      <c r="F442" s="14">
        <f t="shared" si="141"/>
        <v>0</v>
      </c>
      <c r="G442" s="14">
        <f t="shared" si="141"/>
        <v>0</v>
      </c>
      <c r="H442" s="14">
        <f t="shared" si="141"/>
        <v>0</v>
      </c>
      <c r="I442" s="14">
        <f t="shared" si="141"/>
        <v>0</v>
      </c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  <c r="AG442" s="25"/>
      <c r="AH442" s="25"/>
      <c r="AI442" s="25"/>
      <c r="AJ442" s="25"/>
      <c r="AK442" s="25"/>
      <c r="AL442" s="25"/>
      <c r="AM442" s="25"/>
      <c r="AN442" s="25"/>
      <c r="AO442" s="25"/>
      <c r="AP442" s="25"/>
      <c r="AQ442" s="25"/>
      <c r="AR442" s="25"/>
      <c r="AS442" s="25"/>
      <c r="AT442" s="25"/>
      <c r="AU442" s="25"/>
      <c r="AV442" s="25"/>
      <c r="AW442" s="25"/>
      <c r="AX442" s="25"/>
      <c r="AY442" s="25"/>
      <c r="AZ442" s="25"/>
      <c r="BA442" s="25"/>
      <c r="BB442" s="25"/>
      <c r="BC442" s="25"/>
      <c r="BD442" s="25"/>
      <c r="BE442" s="25"/>
      <c r="BF442" s="25"/>
      <c r="BG442" s="25"/>
      <c r="BH442" s="25"/>
      <c r="BI442" s="25"/>
      <c r="BJ442" s="25"/>
      <c r="BK442" s="25"/>
      <c r="BL442" s="25"/>
      <c r="BM442" s="25"/>
      <c r="BN442" s="25"/>
      <c r="BO442" s="25"/>
      <c r="BP442" s="25"/>
      <c r="BQ442" s="25"/>
      <c r="BR442" s="25"/>
    </row>
    <row r="443" spans="1:70" s="19" customFormat="1" ht="33" customHeight="1" x14ac:dyDescent="0.25">
      <c r="A443" s="81"/>
      <c r="B443" s="91"/>
      <c r="C443" s="57" t="s">
        <v>11</v>
      </c>
      <c r="D443" s="14">
        <f t="shared" si="131"/>
        <v>0</v>
      </c>
      <c r="E443" s="14">
        <f t="shared" si="141"/>
        <v>0</v>
      </c>
      <c r="F443" s="14">
        <f t="shared" si="141"/>
        <v>0</v>
      </c>
      <c r="G443" s="14">
        <f t="shared" si="141"/>
        <v>0</v>
      </c>
      <c r="H443" s="14">
        <f t="shared" si="141"/>
        <v>0</v>
      </c>
      <c r="I443" s="14">
        <f t="shared" si="141"/>
        <v>0</v>
      </c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  <c r="AG443" s="25"/>
      <c r="AH443" s="25"/>
      <c r="AI443" s="25"/>
      <c r="AJ443" s="25"/>
      <c r="AK443" s="25"/>
      <c r="AL443" s="25"/>
      <c r="AM443" s="25"/>
      <c r="AN443" s="25"/>
      <c r="AO443" s="25"/>
      <c r="AP443" s="25"/>
      <c r="AQ443" s="25"/>
      <c r="AR443" s="25"/>
      <c r="AS443" s="25"/>
      <c r="AT443" s="25"/>
      <c r="AU443" s="25"/>
      <c r="AV443" s="25"/>
      <c r="AW443" s="25"/>
      <c r="AX443" s="25"/>
      <c r="AY443" s="25"/>
      <c r="AZ443" s="25"/>
      <c r="BA443" s="25"/>
      <c r="BB443" s="25"/>
      <c r="BC443" s="25"/>
      <c r="BD443" s="25"/>
      <c r="BE443" s="25"/>
      <c r="BF443" s="25"/>
      <c r="BG443" s="25"/>
      <c r="BH443" s="25"/>
      <c r="BI443" s="25"/>
      <c r="BJ443" s="25"/>
      <c r="BK443" s="25"/>
      <c r="BL443" s="25"/>
      <c r="BM443" s="25"/>
      <c r="BN443" s="25"/>
      <c r="BO443" s="25"/>
      <c r="BP443" s="25"/>
      <c r="BQ443" s="25"/>
      <c r="BR443" s="25"/>
    </row>
    <row r="444" spans="1:70" s="19" customFormat="1" ht="33" customHeight="1" x14ac:dyDescent="0.25">
      <c r="A444" s="70" t="s">
        <v>195</v>
      </c>
      <c r="B444" s="89" t="s">
        <v>197</v>
      </c>
      <c r="C444" s="57" t="s">
        <v>7</v>
      </c>
      <c r="D444" s="14">
        <f t="shared" si="131"/>
        <v>1675674</v>
      </c>
      <c r="E444" s="14">
        <f t="shared" ref="E444:I444" si="142">E445+E446+E447+E448</f>
        <v>335134.8</v>
      </c>
      <c r="F444" s="14">
        <f t="shared" si="142"/>
        <v>335134.8</v>
      </c>
      <c r="G444" s="14">
        <f t="shared" si="142"/>
        <v>335134.8</v>
      </c>
      <c r="H444" s="14">
        <f t="shared" si="142"/>
        <v>335134.8</v>
      </c>
      <c r="I444" s="14">
        <f t="shared" si="142"/>
        <v>335134.8</v>
      </c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  <c r="AG444" s="25"/>
      <c r="AH444" s="25"/>
      <c r="AI444" s="25"/>
      <c r="AJ444" s="25"/>
      <c r="AK444" s="25"/>
      <c r="AL444" s="25"/>
      <c r="AM444" s="25"/>
      <c r="AN444" s="25"/>
      <c r="AO444" s="25"/>
      <c r="AP444" s="25"/>
      <c r="AQ444" s="25"/>
      <c r="AR444" s="25"/>
      <c r="AS444" s="25"/>
      <c r="AT444" s="25"/>
      <c r="AU444" s="25"/>
      <c r="AV444" s="25"/>
      <c r="AW444" s="25"/>
      <c r="AX444" s="25"/>
      <c r="AY444" s="25"/>
      <c r="AZ444" s="25"/>
      <c r="BA444" s="25"/>
      <c r="BB444" s="25"/>
      <c r="BC444" s="25"/>
      <c r="BD444" s="25"/>
      <c r="BE444" s="25"/>
      <c r="BF444" s="25"/>
      <c r="BG444" s="25"/>
      <c r="BH444" s="25"/>
      <c r="BI444" s="25"/>
      <c r="BJ444" s="25"/>
      <c r="BK444" s="25"/>
      <c r="BL444" s="25"/>
      <c r="BM444" s="25"/>
      <c r="BN444" s="25"/>
      <c r="BO444" s="25"/>
      <c r="BP444" s="25"/>
      <c r="BQ444" s="25"/>
      <c r="BR444" s="25"/>
    </row>
    <row r="445" spans="1:70" s="19" customFormat="1" ht="35.25" customHeight="1" x14ac:dyDescent="0.25">
      <c r="A445" s="71"/>
      <c r="B445" s="94"/>
      <c r="C445" s="57" t="s">
        <v>15</v>
      </c>
      <c r="D445" s="14">
        <f t="shared" si="131"/>
        <v>1675674</v>
      </c>
      <c r="E445" s="14">
        <v>335134.8</v>
      </c>
      <c r="F445" s="14">
        <v>335134.8</v>
      </c>
      <c r="G445" s="14">
        <v>335134.8</v>
      </c>
      <c r="H445" s="14">
        <v>335134.8</v>
      </c>
      <c r="I445" s="14">
        <v>335134.8</v>
      </c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  <c r="AG445" s="25"/>
      <c r="AH445" s="25"/>
      <c r="AI445" s="25"/>
      <c r="AJ445" s="25"/>
      <c r="AK445" s="25"/>
      <c r="AL445" s="25"/>
      <c r="AM445" s="25"/>
      <c r="AN445" s="25"/>
      <c r="AO445" s="25"/>
      <c r="AP445" s="25"/>
      <c r="AQ445" s="25"/>
      <c r="AR445" s="25"/>
      <c r="AS445" s="25"/>
      <c r="AT445" s="25"/>
      <c r="AU445" s="25"/>
      <c r="AV445" s="25"/>
      <c r="AW445" s="25"/>
      <c r="AX445" s="25"/>
      <c r="AY445" s="25"/>
      <c r="AZ445" s="25"/>
      <c r="BA445" s="25"/>
      <c r="BB445" s="25"/>
      <c r="BC445" s="25"/>
      <c r="BD445" s="25"/>
      <c r="BE445" s="25"/>
      <c r="BF445" s="25"/>
      <c r="BG445" s="25"/>
      <c r="BH445" s="25"/>
      <c r="BI445" s="25"/>
      <c r="BJ445" s="25"/>
      <c r="BK445" s="25"/>
      <c r="BL445" s="25"/>
      <c r="BM445" s="25"/>
      <c r="BN445" s="25"/>
      <c r="BO445" s="25"/>
      <c r="BP445" s="25"/>
      <c r="BQ445" s="25"/>
      <c r="BR445" s="25"/>
    </row>
    <row r="446" spans="1:70" s="19" customFormat="1" ht="33" customHeight="1" x14ac:dyDescent="0.25">
      <c r="A446" s="71"/>
      <c r="B446" s="94"/>
      <c r="C446" s="57" t="s">
        <v>9</v>
      </c>
      <c r="D446" s="14">
        <f t="shared" si="131"/>
        <v>0</v>
      </c>
      <c r="E446" s="14"/>
      <c r="F446" s="14"/>
      <c r="G446" s="14"/>
      <c r="H446" s="14"/>
      <c r="I446" s="14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  <c r="AG446" s="25"/>
      <c r="AH446" s="25"/>
      <c r="AI446" s="25"/>
      <c r="AJ446" s="25"/>
      <c r="AK446" s="25"/>
      <c r="AL446" s="25"/>
      <c r="AM446" s="25"/>
      <c r="AN446" s="25"/>
      <c r="AO446" s="25"/>
      <c r="AP446" s="25"/>
      <c r="AQ446" s="25"/>
      <c r="AR446" s="25"/>
      <c r="AS446" s="25"/>
      <c r="AT446" s="25"/>
      <c r="AU446" s="25"/>
      <c r="AV446" s="25"/>
      <c r="AW446" s="25"/>
      <c r="AX446" s="25"/>
      <c r="AY446" s="25"/>
      <c r="AZ446" s="25"/>
      <c r="BA446" s="25"/>
      <c r="BB446" s="25"/>
      <c r="BC446" s="25"/>
      <c r="BD446" s="25"/>
      <c r="BE446" s="25"/>
      <c r="BF446" s="25"/>
      <c r="BG446" s="25"/>
      <c r="BH446" s="25"/>
      <c r="BI446" s="25"/>
      <c r="BJ446" s="25"/>
      <c r="BK446" s="25"/>
      <c r="BL446" s="25"/>
      <c r="BM446" s="25"/>
      <c r="BN446" s="25"/>
      <c r="BO446" s="25"/>
      <c r="BP446" s="25"/>
      <c r="BQ446" s="25"/>
      <c r="BR446" s="25"/>
    </row>
    <row r="447" spans="1:70" s="19" customFormat="1" ht="33" customHeight="1" x14ac:dyDescent="0.25">
      <c r="A447" s="71"/>
      <c r="B447" s="94"/>
      <c r="C447" s="57" t="s">
        <v>10</v>
      </c>
      <c r="D447" s="14">
        <f t="shared" si="131"/>
        <v>0</v>
      </c>
      <c r="E447" s="14"/>
      <c r="F447" s="14"/>
      <c r="G447" s="14"/>
      <c r="H447" s="14"/>
      <c r="I447" s="14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  <c r="AG447" s="25"/>
      <c r="AH447" s="25"/>
      <c r="AI447" s="25"/>
      <c r="AJ447" s="25"/>
      <c r="AK447" s="25"/>
      <c r="AL447" s="25"/>
      <c r="AM447" s="25"/>
      <c r="AN447" s="25"/>
      <c r="AO447" s="25"/>
      <c r="AP447" s="25"/>
      <c r="AQ447" s="25"/>
      <c r="AR447" s="25"/>
      <c r="AS447" s="25"/>
      <c r="AT447" s="25"/>
      <c r="AU447" s="25"/>
      <c r="AV447" s="25"/>
      <c r="AW447" s="25"/>
      <c r="AX447" s="25"/>
      <c r="AY447" s="25"/>
      <c r="AZ447" s="25"/>
      <c r="BA447" s="25"/>
      <c r="BB447" s="25"/>
      <c r="BC447" s="25"/>
      <c r="BD447" s="25"/>
      <c r="BE447" s="25"/>
      <c r="BF447" s="25"/>
      <c r="BG447" s="25"/>
      <c r="BH447" s="25"/>
      <c r="BI447" s="25"/>
      <c r="BJ447" s="25"/>
      <c r="BK447" s="25"/>
      <c r="BL447" s="25"/>
      <c r="BM447" s="25"/>
      <c r="BN447" s="25"/>
      <c r="BO447" s="25"/>
      <c r="BP447" s="25"/>
      <c r="BQ447" s="25"/>
      <c r="BR447" s="25"/>
    </row>
    <row r="448" spans="1:70" s="19" customFormat="1" ht="33" customHeight="1" x14ac:dyDescent="0.25">
      <c r="A448" s="72"/>
      <c r="B448" s="90"/>
      <c r="C448" s="57" t="s">
        <v>11</v>
      </c>
      <c r="D448" s="14">
        <f t="shared" si="131"/>
        <v>0</v>
      </c>
      <c r="E448" s="14"/>
      <c r="F448" s="14"/>
      <c r="G448" s="14"/>
      <c r="H448" s="14"/>
      <c r="I448" s="14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  <c r="AG448" s="25"/>
      <c r="AH448" s="25"/>
      <c r="AI448" s="25"/>
      <c r="AJ448" s="25"/>
      <c r="AK448" s="25"/>
      <c r="AL448" s="25"/>
      <c r="AM448" s="25"/>
      <c r="AN448" s="25"/>
      <c r="AO448" s="25"/>
      <c r="AP448" s="25"/>
      <c r="AQ448" s="25"/>
      <c r="AR448" s="25"/>
      <c r="AS448" s="25"/>
      <c r="AT448" s="25"/>
      <c r="AU448" s="25"/>
      <c r="AV448" s="25"/>
      <c r="AW448" s="25"/>
      <c r="AX448" s="25"/>
      <c r="AY448" s="25"/>
      <c r="AZ448" s="25"/>
      <c r="BA448" s="25"/>
      <c r="BB448" s="25"/>
      <c r="BC448" s="25"/>
      <c r="BD448" s="25"/>
      <c r="BE448" s="25"/>
      <c r="BF448" s="25"/>
      <c r="BG448" s="25"/>
      <c r="BH448" s="25"/>
      <c r="BI448" s="25"/>
      <c r="BJ448" s="25"/>
      <c r="BK448" s="25"/>
      <c r="BL448" s="25"/>
      <c r="BM448" s="25"/>
      <c r="BN448" s="25"/>
      <c r="BO448" s="25"/>
      <c r="BP448" s="25"/>
      <c r="BQ448" s="25"/>
      <c r="BR448" s="25"/>
    </row>
    <row r="449" spans="1:70" s="19" customFormat="1" ht="30.75" customHeight="1" x14ac:dyDescent="0.25">
      <c r="A449" s="82" t="s">
        <v>196</v>
      </c>
      <c r="B449" s="89" t="s">
        <v>198</v>
      </c>
      <c r="C449" s="57" t="s">
        <v>7</v>
      </c>
      <c r="D449" s="14">
        <f t="shared" si="131"/>
        <v>168834.42</v>
      </c>
      <c r="E449" s="14">
        <f t="shared" ref="E449:I449" si="143">E450+E451+E452+E453</f>
        <v>33285.22</v>
      </c>
      <c r="F449" s="14">
        <f t="shared" si="143"/>
        <v>33887.300000000003</v>
      </c>
      <c r="G449" s="14">
        <f t="shared" si="143"/>
        <v>33887.300000000003</v>
      </c>
      <c r="H449" s="14">
        <f t="shared" si="143"/>
        <v>33887.300000000003</v>
      </c>
      <c r="I449" s="14">
        <f t="shared" si="143"/>
        <v>33887.300000000003</v>
      </c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  <c r="AG449" s="25"/>
      <c r="AH449" s="25"/>
      <c r="AI449" s="25"/>
      <c r="AJ449" s="25"/>
      <c r="AK449" s="25"/>
      <c r="AL449" s="25"/>
      <c r="AM449" s="25"/>
      <c r="AN449" s="25"/>
      <c r="AO449" s="25"/>
      <c r="AP449" s="25"/>
      <c r="AQ449" s="25"/>
      <c r="AR449" s="25"/>
      <c r="AS449" s="25"/>
      <c r="AT449" s="25"/>
      <c r="AU449" s="25"/>
      <c r="AV449" s="25"/>
      <c r="AW449" s="25"/>
      <c r="AX449" s="25"/>
      <c r="AY449" s="25"/>
      <c r="AZ449" s="25"/>
      <c r="BA449" s="25"/>
      <c r="BB449" s="25"/>
      <c r="BC449" s="25"/>
      <c r="BD449" s="25"/>
      <c r="BE449" s="25"/>
      <c r="BF449" s="25"/>
      <c r="BG449" s="25"/>
      <c r="BH449" s="25"/>
      <c r="BI449" s="25"/>
      <c r="BJ449" s="25"/>
      <c r="BK449" s="25"/>
      <c r="BL449" s="25"/>
      <c r="BM449" s="25"/>
      <c r="BN449" s="25"/>
      <c r="BO449" s="25"/>
      <c r="BP449" s="25"/>
      <c r="BQ449" s="25"/>
      <c r="BR449" s="25"/>
    </row>
    <row r="450" spans="1:70" s="19" customFormat="1" ht="26.25" customHeight="1" x14ac:dyDescent="0.25">
      <c r="A450" s="83"/>
      <c r="B450" s="94"/>
      <c r="C450" s="57" t="s">
        <v>15</v>
      </c>
      <c r="D450" s="14">
        <f t="shared" si="131"/>
        <v>134377.76</v>
      </c>
      <c r="E450" s="16">
        <v>27293.88</v>
      </c>
      <c r="F450" s="16">
        <v>26770.97</v>
      </c>
      <c r="G450" s="16">
        <v>26770.97</v>
      </c>
      <c r="H450" s="16">
        <v>26770.97</v>
      </c>
      <c r="I450" s="16">
        <v>26770.97</v>
      </c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  <c r="AG450" s="25"/>
      <c r="AH450" s="25"/>
      <c r="AI450" s="25"/>
      <c r="AJ450" s="25"/>
      <c r="AK450" s="25"/>
      <c r="AL450" s="25"/>
      <c r="AM450" s="25"/>
      <c r="AN450" s="25"/>
      <c r="AO450" s="25"/>
      <c r="AP450" s="25"/>
      <c r="AQ450" s="25"/>
      <c r="AR450" s="25"/>
      <c r="AS450" s="25"/>
      <c r="AT450" s="25"/>
      <c r="AU450" s="25"/>
      <c r="AV450" s="25"/>
      <c r="AW450" s="25"/>
      <c r="AX450" s="25"/>
      <c r="AY450" s="25"/>
      <c r="AZ450" s="25"/>
      <c r="BA450" s="25"/>
      <c r="BB450" s="25"/>
      <c r="BC450" s="25"/>
      <c r="BD450" s="25"/>
      <c r="BE450" s="25"/>
      <c r="BF450" s="25"/>
      <c r="BG450" s="25"/>
      <c r="BH450" s="25"/>
      <c r="BI450" s="25"/>
      <c r="BJ450" s="25"/>
      <c r="BK450" s="25"/>
      <c r="BL450" s="25"/>
      <c r="BM450" s="25"/>
      <c r="BN450" s="25"/>
      <c r="BO450" s="25"/>
      <c r="BP450" s="25"/>
      <c r="BQ450" s="25"/>
      <c r="BR450" s="25"/>
    </row>
    <row r="451" spans="1:70" s="19" customFormat="1" ht="28.5" customHeight="1" x14ac:dyDescent="0.25">
      <c r="A451" s="83"/>
      <c r="B451" s="94"/>
      <c r="C451" s="57" t="s">
        <v>9</v>
      </c>
      <c r="D451" s="14">
        <f t="shared" si="131"/>
        <v>34456.660000000003</v>
      </c>
      <c r="E451" s="16">
        <v>5991.34</v>
      </c>
      <c r="F451" s="16">
        <v>7116.33</v>
      </c>
      <c r="G451" s="16">
        <v>7116.33</v>
      </c>
      <c r="H451" s="16">
        <v>7116.33</v>
      </c>
      <c r="I451" s="16">
        <v>7116.33</v>
      </c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  <c r="AG451" s="25"/>
      <c r="AH451" s="25"/>
      <c r="AI451" s="25"/>
      <c r="AJ451" s="25"/>
      <c r="AK451" s="25"/>
      <c r="AL451" s="25"/>
      <c r="AM451" s="25"/>
      <c r="AN451" s="25"/>
      <c r="AO451" s="25"/>
      <c r="AP451" s="25"/>
      <c r="AQ451" s="25"/>
      <c r="AR451" s="25"/>
      <c r="AS451" s="25"/>
      <c r="AT451" s="25"/>
      <c r="AU451" s="25"/>
      <c r="AV451" s="25"/>
      <c r="AW451" s="25"/>
      <c r="AX451" s="25"/>
      <c r="AY451" s="25"/>
      <c r="AZ451" s="25"/>
      <c r="BA451" s="25"/>
      <c r="BB451" s="25"/>
      <c r="BC451" s="25"/>
      <c r="BD451" s="25"/>
      <c r="BE451" s="25"/>
      <c r="BF451" s="25"/>
      <c r="BG451" s="25"/>
      <c r="BH451" s="25"/>
      <c r="BI451" s="25"/>
      <c r="BJ451" s="25"/>
      <c r="BK451" s="25"/>
      <c r="BL451" s="25"/>
      <c r="BM451" s="25"/>
      <c r="BN451" s="25"/>
      <c r="BO451" s="25"/>
      <c r="BP451" s="25"/>
      <c r="BQ451" s="25"/>
      <c r="BR451" s="25"/>
    </row>
    <row r="452" spans="1:70" s="19" customFormat="1" ht="33" customHeight="1" x14ac:dyDescent="0.25">
      <c r="A452" s="83"/>
      <c r="B452" s="94"/>
      <c r="C452" s="57" t="s">
        <v>10</v>
      </c>
      <c r="D452" s="14">
        <f t="shared" si="131"/>
        <v>0</v>
      </c>
      <c r="E452" s="14"/>
      <c r="F452" s="14"/>
      <c r="G452" s="14"/>
      <c r="H452" s="14"/>
      <c r="I452" s="14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  <c r="AG452" s="25"/>
      <c r="AH452" s="25"/>
      <c r="AI452" s="25"/>
      <c r="AJ452" s="25"/>
      <c r="AK452" s="25"/>
      <c r="AL452" s="25"/>
      <c r="AM452" s="25"/>
      <c r="AN452" s="25"/>
      <c r="AO452" s="25"/>
      <c r="AP452" s="25"/>
      <c r="AQ452" s="25"/>
      <c r="AR452" s="25"/>
      <c r="AS452" s="25"/>
      <c r="AT452" s="25"/>
      <c r="AU452" s="25"/>
      <c r="AV452" s="25"/>
      <c r="AW452" s="25"/>
      <c r="AX452" s="25"/>
      <c r="AY452" s="25"/>
      <c r="AZ452" s="25"/>
      <c r="BA452" s="25"/>
      <c r="BB452" s="25"/>
      <c r="BC452" s="25"/>
      <c r="BD452" s="25"/>
      <c r="BE452" s="25"/>
      <c r="BF452" s="25"/>
      <c r="BG452" s="25"/>
      <c r="BH452" s="25"/>
      <c r="BI452" s="25"/>
      <c r="BJ452" s="25"/>
      <c r="BK452" s="25"/>
      <c r="BL452" s="25"/>
      <c r="BM452" s="25"/>
      <c r="BN452" s="25"/>
      <c r="BO452" s="25"/>
      <c r="BP452" s="25"/>
      <c r="BQ452" s="25"/>
      <c r="BR452" s="25"/>
    </row>
    <row r="453" spans="1:70" s="19" customFormat="1" ht="33" customHeight="1" x14ac:dyDescent="0.25">
      <c r="A453" s="84"/>
      <c r="B453" s="90"/>
      <c r="C453" s="57" t="s">
        <v>11</v>
      </c>
      <c r="D453" s="14">
        <f t="shared" si="131"/>
        <v>0</v>
      </c>
      <c r="E453" s="14"/>
      <c r="F453" s="14"/>
      <c r="G453" s="14"/>
      <c r="H453" s="14"/>
      <c r="I453" s="14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  <c r="AG453" s="25"/>
      <c r="AH453" s="25"/>
      <c r="AI453" s="25"/>
      <c r="AJ453" s="25"/>
      <c r="AK453" s="25"/>
      <c r="AL453" s="25"/>
      <c r="AM453" s="25"/>
      <c r="AN453" s="25"/>
      <c r="AO453" s="25"/>
      <c r="AP453" s="25"/>
      <c r="AQ453" s="25"/>
      <c r="AR453" s="25"/>
      <c r="AS453" s="25"/>
      <c r="AT453" s="25"/>
      <c r="AU453" s="25"/>
      <c r="AV453" s="25"/>
      <c r="AW453" s="25"/>
      <c r="AX453" s="25"/>
      <c r="AY453" s="25"/>
      <c r="AZ453" s="25"/>
      <c r="BA453" s="25"/>
      <c r="BB453" s="25"/>
      <c r="BC453" s="25"/>
      <c r="BD453" s="25"/>
      <c r="BE453" s="25"/>
      <c r="BF453" s="25"/>
      <c r="BG453" s="25"/>
      <c r="BH453" s="25"/>
      <c r="BI453" s="25"/>
      <c r="BJ453" s="25"/>
      <c r="BK453" s="25"/>
      <c r="BL453" s="25"/>
      <c r="BM453" s="25"/>
      <c r="BN453" s="25"/>
      <c r="BO453" s="25"/>
      <c r="BP453" s="25"/>
      <c r="BQ453" s="25"/>
      <c r="BR453" s="25"/>
    </row>
    <row r="454" spans="1:70" s="19" customFormat="1" ht="33" customHeight="1" x14ac:dyDescent="0.25">
      <c r="A454" s="70" t="s">
        <v>199</v>
      </c>
      <c r="B454" s="89" t="s">
        <v>193</v>
      </c>
      <c r="C454" s="57" t="s">
        <v>7</v>
      </c>
      <c r="D454" s="14">
        <f t="shared" si="131"/>
        <v>61324.7</v>
      </c>
      <c r="E454" s="14">
        <f t="shared" ref="E454:I454" si="144">E455+E456+E457+E458</f>
        <v>12264.94</v>
      </c>
      <c r="F454" s="14">
        <f t="shared" si="144"/>
        <v>12264.94</v>
      </c>
      <c r="G454" s="14">
        <f t="shared" si="144"/>
        <v>12264.94</v>
      </c>
      <c r="H454" s="14">
        <f t="shared" si="144"/>
        <v>12264.94</v>
      </c>
      <c r="I454" s="14">
        <f t="shared" si="144"/>
        <v>12264.94</v>
      </c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  <c r="AG454" s="25"/>
      <c r="AH454" s="25"/>
      <c r="AI454" s="25"/>
      <c r="AJ454" s="25"/>
      <c r="AK454" s="25"/>
      <c r="AL454" s="25"/>
      <c r="AM454" s="25"/>
      <c r="AN454" s="25"/>
      <c r="AO454" s="25"/>
      <c r="AP454" s="25"/>
      <c r="AQ454" s="25"/>
      <c r="AR454" s="25"/>
      <c r="AS454" s="25"/>
      <c r="AT454" s="25"/>
      <c r="AU454" s="25"/>
      <c r="AV454" s="25"/>
      <c r="AW454" s="25"/>
      <c r="AX454" s="25"/>
      <c r="AY454" s="25"/>
      <c r="AZ454" s="25"/>
      <c r="BA454" s="25"/>
      <c r="BB454" s="25"/>
      <c r="BC454" s="25"/>
      <c r="BD454" s="25"/>
      <c r="BE454" s="25"/>
      <c r="BF454" s="25"/>
      <c r="BG454" s="25"/>
      <c r="BH454" s="25"/>
      <c r="BI454" s="25"/>
      <c r="BJ454" s="25"/>
      <c r="BK454" s="25"/>
      <c r="BL454" s="25"/>
      <c r="BM454" s="25"/>
      <c r="BN454" s="25"/>
      <c r="BO454" s="25"/>
      <c r="BP454" s="25"/>
      <c r="BQ454" s="25"/>
      <c r="BR454" s="25"/>
    </row>
    <row r="455" spans="1:70" s="19" customFormat="1" ht="33" customHeight="1" x14ac:dyDescent="0.25">
      <c r="A455" s="71"/>
      <c r="B455" s="94"/>
      <c r="C455" s="57" t="s">
        <v>15</v>
      </c>
      <c r="D455" s="14">
        <f t="shared" si="131"/>
        <v>61324.7</v>
      </c>
      <c r="E455" s="14">
        <v>12264.94</v>
      </c>
      <c r="F455" s="14">
        <v>12264.94</v>
      </c>
      <c r="G455" s="14">
        <v>12264.94</v>
      </c>
      <c r="H455" s="14">
        <v>12264.94</v>
      </c>
      <c r="I455" s="14">
        <v>12264.94</v>
      </c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25"/>
      <c r="AF455" s="25"/>
      <c r="AG455" s="25"/>
      <c r="AH455" s="25"/>
      <c r="AI455" s="25"/>
      <c r="AJ455" s="25"/>
      <c r="AK455" s="25"/>
      <c r="AL455" s="25"/>
      <c r="AM455" s="25"/>
      <c r="AN455" s="25"/>
      <c r="AO455" s="25"/>
      <c r="AP455" s="25"/>
      <c r="AQ455" s="25"/>
      <c r="AR455" s="25"/>
      <c r="AS455" s="25"/>
      <c r="AT455" s="25"/>
      <c r="AU455" s="25"/>
      <c r="AV455" s="25"/>
      <c r="AW455" s="25"/>
      <c r="AX455" s="25"/>
      <c r="AY455" s="25"/>
      <c r="AZ455" s="25"/>
      <c r="BA455" s="25"/>
      <c r="BB455" s="25"/>
      <c r="BC455" s="25"/>
      <c r="BD455" s="25"/>
      <c r="BE455" s="25"/>
      <c r="BF455" s="25"/>
      <c r="BG455" s="25"/>
      <c r="BH455" s="25"/>
      <c r="BI455" s="25"/>
      <c r="BJ455" s="25"/>
      <c r="BK455" s="25"/>
      <c r="BL455" s="25"/>
      <c r="BM455" s="25"/>
      <c r="BN455" s="25"/>
      <c r="BO455" s="25"/>
      <c r="BP455" s="25"/>
      <c r="BQ455" s="25"/>
      <c r="BR455" s="25"/>
    </row>
    <row r="456" spans="1:70" s="19" customFormat="1" ht="33" customHeight="1" x14ac:dyDescent="0.25">
      <c r="A456" s="71"/>
      <c r="B456" s="94"/>
      <c r="C456" s="57" t="s">
        <v>9</v>
      </c>
      <c r="D456" s="14">
        <f t="shared" si="131"/>
        <v>0</v>
      </c>
      <c r="E456" s="14"/>
      <c r="F456" s="14"/>
      <c r="G456" s="14"/>
      <c r="H456" s="14"/>
      <c r="I456" s="14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25"/>
      <c r="AF456" s="25"/>
      <c r="AG456" s="25"/>
      <c r="AH456" s="25"/>
      <c r="AI456" s="25"/>
      <c r="AJ456" s="25"/>
      <c r="AK456" s="25"/>
      <c r="AL456" s="25"/>
      <c r="AM456" s="25"/>
      <c r="AN456" s="25"/>
      <c r="AO456" s="25"/>
      <c r="AP456" s="25"/>
      <c r="AQ456" s="25"/>
      <c r="AR456" s="25"/>
      <c r="AS456" s="25"/>
      <c r="AT456" s="25"/>
      <c r="AU456" s="25"/>
      <c r="AV456" s="25"/>
      <c r="AW456" s="25"/>
      <c r="AX456" s="25"/>
      <c r="AY456" s="25"/>
      <c r="AZ456" s="25"/>
      <c r="BA456" s="25"/>
      <c r="BB456" s="25"/>
      <c r="BC456" s="25"/>
      <c r="BD456" s="25"/>
      <c r="BE456" s="25"/>
      <c r="BF456" s="25"/>
      <c r="BG456" s="25"/>
      <c r="BH456" s="25"/>
      <c r="BI456" s="25"/>
      <c r="BJ456" s="25"/>
      <c r="BK456" s="25"/>
      <c r="BL456" s="25"/>
      <c r="BM456" s="25"/>
      <c r="BN456" s="25"/>
      <c r="BO456" s="25"/>
      <c r="BP456" s="25"/>
      <c r="BQ456" s="25"/>
      <c r="BR456" s="25"/>
    </row>
    <row r="457" spans="1:70" s="19" customFormat="1" ht="33" customHeight="1" x14ac:dyDescent="0.25">
      <c r="A457" s="71"/>
      <c r="B457" s="94"/>
      <c r="C457" s="57" t="s">
        <v>10</v>
      </c>
      <c r="D457" s="14">
        <f t="shared" si="131"/>
        <v>0</v>
      </c>
      <c r="E457" s="14"/>
      <c r="F457" s="14"/>
      <c r="G457" s="14"/>
      <c r="H457" s="14"/>
      <c r="I457" s="14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  <c r="AG457" s="25"/>
      <c r="AH457" s="25"/>
      <c r="AI457" s="25"/>
      <c r="AJ457" s="25"/>
      <c r="AK457" s="25"/>
      <c r="AL457" s="25"/>
      <c r="AM457" s="25"/>
      <c r="AN457" s="25"/>
      <c r="AO457" s="25"/>
      <c r="AP457" s="25"/>
      <c r="AQ457" s="25"/>
      <c r="AR457" s="25"/>
      <c r="AS457" s="25"/>
      <c r="AT457" s="25"/>
      <c r="AU457" s="25"/>
      <c r="AV457" s="25"/>
      <c r="AW457" s="25"/>
      <c r="AX457" s="25"/>
      <c r="AY457" s="25"/>
      <c r="AZ457" s="25"/>
      <c r="BA457" s="25"/>
      <c r="BB457" s="25"/>
      <c r="BC457" s="25"/>
      <c r="BD457" s="25"/>
      <c r="BE457" s="25"/>
      <c r="BF457" s="25"/>
      <c r="BG457" s="25"/>
      <c r="BH457" s="25"/>
      <c r="BI457" s="25"/>
      <c r="BJ457" s="25"/>
      <c r="BK457" s="25"/>
      <c r="BL457" s="25"/>
      <c r="BM457" s="25"/>
      <c r="BN457" s="25"/>
      <c r="BO457" s="25"/>
      <c r="BP457" s="25"/>
      <c r="BQ457" s="25"/>
      <c r="BR457" s="25"/>
    </row>
    <row r="458" spans="1:70" s="19" customFormat="1" ht="33" customHeight="1" x14ac:dyDescent="0.25">
      <c r="A458" s="72"/>
      <c r="B458" s="90"/>
      <c r="C458" s="57" t="s">
        <v>11</v>
      </c>
      <c r="D458" s="14">
        <f t="shared" si="131"/>
        <v>0</v>
      </c>
      <c r="E458" s="14"/>
      <c r="F458" s="14"/>
      <c r="G458" s="14"/>
      <c r="H458" s="14"/>
      <c r="I458" s="14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  <c r="AG458" s="25"/>
      <c r="AH458" s="25"/>
      <c r="AI458" s="25"/>
      <c r="AJ458" s="25"/>
      <c r="AK458" s="25"/>
      <c r="AL458" s="25"/>
      <c r="AM458" s="25"/>
      <c r="AN458" s="25"/>
      <c r="AO458" s="25"/>
      <c r="AP458" s="25"/>
      <c r="AQ458" s="25"/>
      <c r="AR458" s="25"/>
      <c r="AS458" s="25"/>
      <c r="AT458" s="25"/>
      <c r="AU458" s="25"/>
      <c r="AV458" s="25"/>
      <c r="AW458" s="25"/>
      <c r="AX458" s="25"/>
      <c r="AY458" s="25"/>
      <c r="AZ458" s="25"/>
      <c r="BA458" s="25"/>
      <c r="BB458" s="25"/>
      <c r="BC458" s="25"/>
      <c r="BD458" s="25"/>
      <c r="BE458" s="25"/>
      <c r="BF458" s="25"/>
      <c r="BG458" s="25"/>
      <c r="BH458" s="25"/>
      <c r="BI458" s="25"/>
      <c r="BJ458" s="25"/>
      <c r="BK458" s="25"/>
      <c r="BL458" s="25"/>
      <c r="BM458" s="25"/>
      <c r="BN458" s="25"/>
      <c r="BO458" s="25"/>
      <c r="BP458" s="25"/>
      <c r="BQ458" s="25"/>
      <c r="BR458" s="25"/>
    </row>
    <row r="459" spans="1:70" s="19" customFormat="1" ht="22.5" customHeight="1" x14ac:dyDescent="0.25">
      <c r="A459" s="70" t="s">
        <v>168</v>
      </c>
      <c r="B459" s="89" t="s">
        <v>170</v>
      </c>
      <c r="C459" s="56" t="s">
        <v>7</v>
      </c>
      <c r="D459" s="14">
        <f t="shared" si="131"/>
        <v>195468</v>
      </c>
      <c r="E459" s="14">
        <f t="shared" ref="E459:I459" si="145">E460+E461+E462+E463</f>
        <v>35802</v>
      </c>
      <c r="F459" s="14">
        <f t="shared" si="145"/>
        <v>37377</v>
      </c>
      <c r="G459" s="14">
        <f t="shared" si="145"/>
        <v>39021</v>
      </c>
      <c r="H459" s="14">
        <f t="shared" si="145"/>
        <v>40738</v>
      </c>
      <c r="I459" s="14">
        <f t="shared" si="145"/>
        <v>42530</v>
      </c>
      <c r="J459" s="20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5"/>
      <c r="AJ459" s="25"/>
      <c r="AK459" s="25"/>
      <c r="AL459" s="25"/>
      <c r="AM459" s="25"/>
      <c r="AN459" s="25"/>
      <c r="AO459" s="25"/>
      <c r="AP459" s="25"/>
      <c r="AQ459" s="25"/>
      <c r="AR459" s="25"/>
      <c r="AS459" s="25"/>
      <c r="AT459" s="25"/>
      <c r="AU459" s="25"/>
      <c r="AV459" s="25"/>
      <c r="AW459" s="25"/>
      <c r="AX459" s="25"/>
      <c r="AY459" s="25"/>
      <c r="AZ459" s="25"/>
      <c r="BA459" s="25"/>
      <c r="BB459" s="25"/>
      <c r="BC459" s="25"/>
      <c r="BD459" s="25"/>
      <c r="BE459" s="25"/>
      <c r="BF459" s="25"/>
      <c r="BG459" s="25"/>
      <c r="BH459" s="25"/>
      <c r="BI459" s="25"/>
      <c r="BJ459" s="25"/>
      <c r="BK459" s="25"/>
      <c r="BL459" s="25"/>
      <c r="BM459" s="25"/>
      <c r="BN459" s="25"/>
      <c r="BO459" s="25"/>
      <c r="BP459" s="25"/>
      <c r="BQ459" s="25"/>
      <c r="BR459" s="25"/>
    </row>
    <row r="460" spans="1:70" s="19" customFormat="1" ht="19.5" customHeight="1" x14ac:dyDescent="0.25">
      <c r="A460" s="71"/>
      <c r="B460" s="94"/>
      <c r="C460" s="56" t="s">
        <v>15</v>
      </c>
      <c r="D460" s="14">
        <f t="shared" si="131"/>
        <v>0</v>
      </c>
      <c r="E460" s="14"/>
      <c r="F460" s="14"/>
      <c r="G460" s="14"/>
      <c r="H460" s="14"/>
      <c r="I460" s="14"/>
      <c r="J460" s="20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/>
      <c r="AK460" s="25"/>
      <c r="AL460" s="25"/>
      <c r="AM460" s="25"/>
      <c r="AN460" s="25"/>
      <c r="AO460" s="25"/>
      <c r="AP460" s="25"/>
      <c r="AQ460" s="25"/>
      <c r="AR460" s="25"/>
      <c r="AS460" s="25"/>
      <c r="AT460" s="25"/>
      <c r="AU460" s="25"/>
      <c r="AV460" s="25"/>
      <c r="AW460" s="25"/>
      <c r="AX460" s="25"/>
      <c r="AY460" s="25"/>
      <c r="AZ460" s="25"/>
      <c r="BA460" s="25"/>
      <c r="BB460" s="25"/>
      <c r="BC460" s="25"/>
      <c r="BD460" s="25"/>
      <c r="BE460" s="25"/>
      <c r="BF460" s="25"/>
      <c r="BG460" s="25"/>
      <c r="BH460" s="25"/>
      <c r="BI460" s="25"/>
      <c r="BJ460" s="25"/>
      <c r="BK460" s="25"/>
      <c r="BL460" s="25"/>
      <c r="BM460" s="25"/>
      <c r="BN460" s="25"/>
      <c r="BO460" s="25"/>
      <c r="BP460" s="25"/>
      <c r="BQ460" s="25"/>
      <c r="BR460" s="25"/>
    </row>
    <row r="461" spans="1:70" s="19" customFormat="1" ht="18.75" customHeight="1" x14ac:dyDescent="0.25">
      <c r="A461" s="71"/>
      <c r="B461" s="94"/>
      <c r="C461" s="56" t="s">
        <v>9</v>
      </c>
      <c r="D461" s="14">
        <f t="shared" si="131"/>
        <v>0</v>
      </c>
      <c r="E461" s="14"/>
      <c r="F461" s="14"/>
      <c r="G461" s="14"/>
      <c r="H461" s="14"/>
      <c r="I461" s="14"/>
      <c r="J461" s="20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/>
      <c r="AK461" s="25"/>
      <c r="AL461" s="25"/>
      <c r="AM461" s="25"/>
      <c r="AN461" s="25"/>
      <c r="AO461" s="25"/>
      <c r="AP461" s="25"/>
      <c r="AQ461" s="25"/>
      <c r="AR461" s="25"/>
      <c r="AS461" s="25"/>
      <c r="AT461" s="25"/>
      <c r="AU461" s="25"/>
      <c r="AV461" s="25"/>
      <c r="AW461" s="25"/>
      <c r="AX461" s="25"/>
      <c r="AY461" s="25"/>
      <c r="AZ461" s="25"/>
      <c r="BA461" s="25"/>
      <c r="BB461" s="25"/>
      <c r="BC461" s="25"/>
      <c r="BD461" s="25"/>
      <c r="BE461" s="25"/>
      <c r="BF461" s="25"/>
      <c r="BG461" s="25"/>
      <c r="BH461" s="25"/>
      <c r="BI461" s="25"/>
      <c r="BJ461" s="25"/>
      <c r="BK461" s="25"/>
      <c r="BL461" s="25"/>
      <c r="BM461" s="25"/>
      <c r="BN461" s="25"/>
      <c r="BO461" s="25"/>
      <c r="BP461" s="25"/>
      <c r="BQ461" s="25"/>
      <c r="BR461" s="25"/>
    </row>
    <row r="462" spans="1:70" s="19" customFormat="1" ht="30" x14ac:dyDescent="0.25">
      <c r="A462" s="71"/>
      <c r="B462" s="94"/>
      <c r="C462" s="56" t="s">
        <v>10</v>
      </c>
      <c r="D462" s="14">
        <f t="shared" si="131"/>
        <v>195468</v>
      </c>
      <c r="E462" s="14">
        <v>35802</v>
      </c>
      <c r="F462" s="14">
        <v>37377</v>
      </c>
      <c r="G462" s="14">
        <v>39021</v>
      </c>
      <c r="H462" s="14">
        <v>40738</v>
      </c>
      <c r="I462" s="14">
        <v>42530</v>
      </c>
      <c r="J462" s="20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/>
      <c r="AK462" s="25"/>
      <c r="AL462" s="25"/>
      <c r="AM462" s="25"/>
      <c r="AN462" s="25"/>
      <c r="AO462" s="25"/>
      <c r="AP462" s="25"/>
      <c r="AQ462" s="25"/>
      <c r="AR462" s="25"/>
      <c r="AS462" s="25"/>
      <c r="AT462" s="25"/>
      <c r="AU462" s="25"/>
      <c r="AV462" s="25"/>
      <c r="AW462" s="25"/>
      <c r="AX462" s="25"/>
      <c r="AY462" s="25"/>
      <c r="AZ462" s="25"/>
      <c r="BA462" s="25"/>
      <c r="BB462" s="25"/>
      <c r="BC462" s="25"/>
      <c r="BD462" s="25"/>
      <c r="BE462" s="25"/>
      <c r="BF462" s="25"/>
      <c r="BG462" s="25"/>
      <c r="BH462" s="25"/>
      <c r="BI462" s="25"/>
      <c r="BJ462" s="25"/>
      <c r="BK462" s="25"/>
      <c r="BL462" s="25"/>
      <c r="BM462" s="25"/>
      <c r="BN462" s="25"/>
      <c r="BO462" s="25"/>
      <c r="BP462" s="25"/>
      <c r="BQ462" s="25"/>
      <c r="BR462" s="25"/>
    </row>
    <row r="463" spans="1:70" s="19" customFormat="1" ht="30" x14ac:dyDescent="0.25">
      <c r="A463" s="72"/>
      <c r="B463" s="90"/>
      <c r="C463" s="56" t="s">
        <v>11</v>
      </c>
      <c r="D463" s="14">
        <f t="shared" si="131"/>
        <v>0</v>
      </c>
      <c r="E463" s="14"/>
      <c r="F463" s="14"/>
      <c r="G463" s="14"/>
      <c r="H463" s="14"/>
      <c r="I463" s="14"/>
      <c r="J463" s="20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  <c r="AN463" s="25"/>
      <c r="AO463" s="25"/>
      <c r="AP463" s="25"/>
      <c r="AQ463" s="25"/>
      <c r="AR463" s="25"/>
      <c r="AS463" s="25"/>
      <c r="AT463" s="25"/>
      <c r="AU463" s="25"/>
      <c r="AV463" s="25"/>
      <c r="AW463" s="25"/>
      <c r="AX463" s="25"/>
      <c r="AY463" s="25"/>
      <c r="AZ463" s="25"/>
      <c r="BA463" s="25"/>
      <c r="BB463" s="25"/>
      <c r="BC463" s="25"/>
      <c r="BD463" s="25"/>
      <c r="BE463" s="25"/>
      <c r="BF463" s="25"/>
      <c r="BG463" s="25"/>
      <c r="BH463" s="25"/>
      <c r="BI463" s="25"/>
      <c r="BJ463" s="25"/>
      <c r="BK463" s="25"/>
      <c r="BL463" s="25"/>
      <c r="BM463" s="25"/>
      <c r="BN463" s="25"/>
      <c r="BO463" s="25"/>
      <c r="BP463" s="25"/>
      <c r="BQ463" s="25"/>
      <c r="BR463" s="25"/>
    </row>
    <row r="464" spans="1:70" s="19" customFormat="1" ht="24" customHeight="1" x14ac:dyDescent="0.25">
      <c r="A464" s="110" t="s">
        <v>78</v>
      </c>
      <c r="B464" s="89" t="s">
        <v>169</v>
      </c>
      <c r="C464" s="56" t="s">
        <v>7</v>
      </c>
      <c r="D464" s="14">
        <f t="shared" si="131"/>
        <v>10065</v>
      </c>
      <c r="E464" s="14">
        <f t="shared" ref="E464:I464" si="146">E465+E466+E467+E468</f>
        <v>2013</v>
      </c>
      <c r="F464" s="14">
        <f t="shared" si="146"/>
        <v>2013</v>
      </c>
      <c r="G464" s="14">
        <f t="shared" si="146"/>
        <v>2013</v>
      </c>
      <c r="H464" s="14">
        <f t="shared" si="146"/>
        <v>2013</v>
      </c>
      <c r="I464" s="14">
        <f t="shared" si="146"/>
        <v>2013</v>
      </c>
      <c r="R464" s="25"/>
      <c r="S464" s="25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F464" s="29"/>
      <c r="AG464" s="29"/>
      <c r="AH464" s="29"/>
      <c r="AI464" s="29"/>
      <c r="AJ464" s="29"/>
      <c r="AK464" s="29"/>
      <c r="AL464" s="29"/>
      <c r="AM464" s="29"/>
      <c r="AN464" s="29"/>
      <c r="AO464" s="29"/>
      <c r="AP464" s="29"/>
      <c r="AQ464" s="29"/>
      <c r="AR464" s="29"/>
      <c r="AS464" s="29"/>
      <c r="AT464" s="29"/>
      <c r="AU464" s="29"/>
      <c r="AV464" s="29"/>
      <c r="AW464" s="29"/>
      <c r="AX464" s="29"/>
      <c r="AY464" s="29"/>
      <c r="AZ464" s="29"/>
      <c r="BA464" s="25"/>
      <c r="BB464" s="25"/>
      <c r="BC464" s="25"/>
      <c r="BD464" s="25"/>
      <c r="BE464" s="25"/>
      <c r="BF464" s="25"/>
      <c r="BG464" s="25"/>
      <c r="BH464" s="25"/>
      <c r="BI464" s="25"/>
      <c r="BJ464" s="25"/>
      <c r="BK464" s="25"/>
      <c r="BL464" s="25"/>
      <c r="BM464" s="25"/>
      <c r="BN464" s="25"/>
      <c r="BO464" s="25"/>
      <c r="BP464" s="25"/>
      <c r="BQ464" s="25"/>
      <c r="BR464" s="25"/>
    </row>
    <row r="465" spans="1:70" s="19" customFormat="1" ht="21.75" customHeight="1" x14ac:dyDescent="0.25">
      <c r="A465" s="111"/>
      <c r="B465" s="94"/>
      <c r="C465" s="56" t="s">
        <v>15</v>
      </c>
      <c r="D465" s="14">
        <f t="shared" si="131"/>
        <v>0</v>
      </c>
      <c r="E465" s="14">
        <f t="shared" ref="E465:I465" si="147">E470+E475</f>
        <v>0</v>
      </c>
      <c r="F465" s="14">
        <f t="shared" si="147"/>
        <v>0</v>
      </c>
      <c r="G465" s="14">
        <f t="shared" si="147"/>
        <v>0</v>
      </c>
      <c r="H465" s="14">
        <f t="shared" si="147"/>
        <v>0</v>
      </c>
      <c r="I465" s="14">
        <f t="shared" si="147"/>
        <v>0</v>
      </c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F465" s="29"/>
      <c r="AG465" s="29"/>
      <c r="AH465" s="29"/>
      <c r="AI465" s="29"/>
      <c r="AJ465" s="29"/>
      <c r="AK465" s="29"/>
      <c r="AL465" s="29"/>
      <c r="AM465" s="29"/>
      <c r="AN465" s="29"/>
      <c r="AO465" s="29"/>
      <c r="AP465" s="29"/>
      <c r="AQ465" s="29"/>
      <c r="AR465" s="29"/>
      <c r="AS465" s="29"/>
      <c r="AT465" s="29"/>
      <c r="AU465" s="29"/>
      <c r="AV465" s="29"/>
      <c r="AW465" s="29"/>
      <c r="AX465" s="29"/>
      <c r="AY465" s="29"/>
      <c r="AZ465" s="29"/>
      <c r="BA465" s="29"/>
      <c r="BB465" s="29"/>
      <c r="BC465" s="29"/>
      <c r="BD465" s="29"/>
      <c r="BE465" s="29"/>
      <c r="BF465" s="29"/>
      <c r="BG465" s="29"/>
      <c r="BH465" s="29"/>
      <c r="BI465" s="29"/>
      <c r="BJ465" s="25"/>
      <c r="BK465" s="25"/>
      <c r="BL465" s="25"/>
      <c r="BM465" s="25"/>
      <c r="BN465" s="25"/>
      <c r="BO465" s="25"/>
      <c r="BP465" s="25"/>
      <c r="BQ465" s="25"/>
      <c r="BR465" s="25"/>
    </row>
    <row r="466" spans="1:70" s="19" customFormat="1" ht="24" customHeight="1" x14ac:dyDescent="0.25">
      <c r="A466" s="111"/>
      <c r="B466" s="94"/>
      <c r="C466" s="57" t="s">
        <v>9</v>
      </c>
      <c r="D466" s="14">
        <f t="shared" si="131"/>
        <v>0</v>
      </c>
      <c r="E466" s="14">
        <f t="shared" ref="E466:I468" si="148">E471+E476</f>
        <v>0</v>
      </c>
      <c r="F466" s="14">
        <f t="shared" si="148"/>
        <v>0</v>
      </c>
      <c r="G466" s="14">
        <f t="shared" si="148"/>
        <v>0</v>
      </c>
      <c r="H466" s="14">
        <f t="shared" si="148"/>
        <v>0</v>
      </c>
      <c r="I466" s="14">
        <f t="shared" si="148"/>
        <v>0</v>
      </c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F466" s="29"/>
      <c r="AG466" s="29"/>
      <c r="AH466" s="29"/>
      <c r="AI466" s="29"/>
      <c r="AJ466" s="29"/>
      <c r="AK466" s="29"/>
      <c r="AL466" s="29"/>
      <c r="AM466" s="29"/>
      <c r="AN466" s="29"/>
      <c r="AO466" s="29"/>
      <c r="AP466" s="29"/>
      <c r="AQ466" s="29"/>
      <c r="AR466" s="29"/>
      <c r="AS466" s="29"/>
      <c r="AT466" s="29"/>
      <c r="AU466" s="29"/>
      <c r="AV466" s="29"/>
      <c r="AW466" s="29"/>
      <c r="AX466" s="29"/>
      <c r="AY466" s="29"/>
      <c r="AZ466" s="29"/>
      <c r="BA466" s="29"/>
      <c r="BB466" s="29"/>
      <c r="BC466" s="29"/>
      <c r="BD466" s="29"/>
      <c r="BE466" s="29"/>
      <c r="BF466" s="29"/>
      <c r="BG466" s="29"/>
      <c r="BH466" s="29"/>
      <c r="BI466" s="29"/>
      <c r="BJ466" s="25"/>
      <c r="BK466" s="25"/>
      <c r="BL466" s="25"/>
      <c r="BM466" s="25"/>
      <c r="BN466" s="25"/>
      <c r="BO466" s="25"/>
      <c r="BP466" s="25"/>
      <c r="BQ466" s="25"/>
      <c r="BR466" s="25"/>
    </row>
    <row r="467" spans="1:70" s="19" customFormat="1" ht="36" customHeight="1" x14ac:dyDescent="0.25">
      <c r="A467" s="111"/>
      <c r="B467" s="94"/>
      <c r="C467" s="57" t="s">
        <v>10</v>
      </c>
      <c r="D467" s="14">
        <f t="shared" si="131"/>
        <v>10065</v>
      </c>
      <c r="E467" s="14">
        <f t="shared" si="148"/>
        <v>2013</v>
      </c>
      <c r="F467" s="14">
        <f t="shared" si="148"/>
        <v>2013</v>
      </c>
      <c r="G467" s="14">
        <f t="shared" si="148"/>
        <v>2013</v>
      </c>
      <c r="H467" s="14">
        <f t="shared" si="148"/>
        <v>2013</v>
      </c>
      <c r="I467" s="14">
        <f t="shared" si="148"/>
        <v>2013</v>
      </c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F467" s="29"/>
      <c r="AG467" s="29"/>
      <c r="AH467" s="29"/>
      <c r="AI467" s="29"/>
      <c r="AJ467" s="29"/>
      <c r="AK467" s="29"/>
      <c r="AL467" s="29"/>
      <c r="AM467" s="29"/>
      <c r="AN467" s="29"/>
      <c r="AO467" s="29"/>
      <c r="AP467" s="29"/>
      <c r="AQ467" s="29"/>
      <c r="AR467" s="29"/>
      <c r="AS467" s="29"/>
      <c r="AT467" s="29"/>
      <c r="AU467" s="29"/>
      <c r="AV467" s="29"/>
      <c r="AW467" s="29"/>
      <c r="AX467" s="29"/>
      <c r="AY467" s="29"/>
      <c r="AZ467" s="29"/>
      <c r="BA467" s="29"/>
      <c r="BB467" s="29"/>
      <c r="BC467" s="29"/>
      <c r="BD467" s="29"/>
      <c r="BE467" s="29"/>
      <c r="BF467" s="29"/>
      <c r="BG467" s="29"/>
      <c r="BH467" s="29"/>
      <c r="BI467" s="29"/>
      <c r="BJ467" s="25"/>
      <c r="BK467" s="25"/>
      <c r="BL467" s="25"/>
      <c r="BM467" s="25"/>
      <c r="BN467" s="25"/>
      <c r="BO467" s="25"/>
      <c r="BP467" s="25"/>
      <c r="BQ467" s="25"/>
      <c r="BR467" s="25"/>
    </row>
    <row r="468" spans="1:70" s="19" customFormat="1" ht="30" x14ac:dyDescent="0.25">
      <c r="A468" s="112"/>
      <c r="B468" s="90"/>
      <c r="C468" s="57" t="s">
        <v>11</v>
      </c>
      <c r="D468" s="14">
        <f t="shared" si="131"/>
        <v>0</v>
      </c>
      <c r="E468" s="14">
        <f t="shared" si="148"/>
        <v>0</v>
      </c>
      <c r="F468" s="14">
        <f t="shared" si="148"/>
        <v>0</v>
      </c>
      <c r="G468" s="14">
        <f t="shared" si="148"/>
        <v>0</v>
      </c>
      <c r="H468" s="14">
        <f t="shared" si="148"/>
        <v>0</v>
      </c>
      <c r="I468" s="14">
        <f t="shared" si="148"/>
        <v>0</v>
      </c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F468" s="29"/>
      <c r="AG468" s="29"/>
      <c r="AH468" s="29"/>
      <c r="AI468" s="29"/>
      <c r="AJ468" s="29"/>
      <c r="AK468" s="29"/>
      <c r="AL468" s="29"/>
      <c r="AM468" s="29"/>
      <c r="AN468" s="29"/>
      <c r="AO468" s="29"/>
      <c r="AP468" s="29"/>
      <c r="AQ468" s="29"/>
      <c r="AR468" s="29"/>
      <c r="AS468" s="29"/>
      <c r="AT468" s="29"/>
      <c r="AU468" s="29"/>
      <c r="AV468" s="29"/>
      <c r="AW468" s="29"/>
      <c r="AX468" s="29"/>
      <c r="AY468" s="29"/>
      <c r="AZ468" s="29"/>
      <c r="BA468" s="29"/>
      <c r="BB468" s="29"/>
      <c r="BC468" s="29"/>
      <c r="BD468" s="29"/>
      <c r="BE468" s="29"/>
      <c r="BF468" s="29"/>
      <c r="BG468" s="29"/>
      <c r="BH468" s="29"/>
      <c r="BI468" s="29"/>
      <c r="BJ468" s="25"/>
      <c r="BK468" s="25"/>
      <c r="BL468" s="25"/>
      <c r="BM468" s="25"/>
      <c r="BN468" s="25"/>
      <c r="BO468" s="25"/>
      <c r="BP468" s="25"/>
      <c r="BQ468" s="25"/>
      <c r="BR468" s="25"/>
    </row>
    <row r="469" spans="1:70" s="19" customFormat="1" ht="27.75" customHeight="1" x14ac:dyDescent="0.25">
      <c r="A469" s="70" t="s">
        <v>79</v>
      </c>
      <c r="B469" s="89" t="s">
        <v>95</v>
      </c>
      <c r="C469" s="56" t="s">
        <v>7</v>
      </c>
      <c r="D469" s="14">
        <f t="shared" si="131"/>
        <v>3600</v>
      </c>
      <c r="E469" s="14">
        <f t="shared" ref="E469:I469" si="149">E470+E471+E472+E473</f>
        <v>720</v>
      </c>
      <c r="F469" s="14">
        <f t="shared" si="149"/>
        <v>720</v>
      </c>
      <c r="G469" s="14">
        <f t="shared" si="149"/>
        <v>720</v>
      </c>
      <c r="H469" s="14">
        <f t="shared" si="149"/>
        <v>720</v>
      </c>
      <c r="I469" s="14">
        <f t="shared" si="149"/>
        <v>720</v>
      </c>
      <c r="R469" s="25"/>
      <c r="S469" s="37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  <c r="AG469" s="25"/>
      <c r="AH469" s="25"/>
      <c r="AI469" s="25"/>
      <c r="AJ469" s="25"/>
      <c r="AK469" s="25"/>
      <c r="AL469" s="25"/>
      <c r="AM469" s="25"/>
      <c r="AN469" s="25"/>
      <c r="AO469" s="25"/>
      <c r="AP469" s="25"/>
      <c r="AQ469" s="25"/>
      <c r="AR469" s="25"/>
      <c r="AS469" s="25"/>
      <c r="AT469" s="25"/>
      <c r="AU469" s="25"/>
      <c r="AV469" s="25"/>
      <c r="AW469" s="25"/>
      <c r="AX469" s="25"/>
      <c r="AY469" s="25"/>
      <c r="AZ469" s="25"/>
      <c r="BA469" s="25"/>
      <c r="BB469" s="25"/>
      <c r="BC469" s="25"/>
      <c r="BD469" s="25"/>
      <c r="BE469" s="25"/>
      <c r="BF469" s="25"/>
      <c r="BG469" s="25"/>
      <c r="BH469" s="25"/>
      <c r="BI469" s="25"/>
      <c r="BJ469" s="25"/>
      <c r="BK469" s="25"/>
      <c r="BL469" s="25"/>
      <c r="BM469" s="25"/>
      <c r="BN469" s="25"/>
      <c r="BO469" s="25"/>
      <c r="BP469" s="25"/>
      <c r="BQ469" s="25"/>
      <c r="BR469" s="25"/>
    </row>
    <row r="470" spans="1:70" s="19" customFormat="1" ht="38.25" customHeight="1" x14ac:dyDescent="0.25">
      <c r="A470" s="71"/>
      <c r="B470" s="94"/>
      <c r="C470" s="56" t="s">
        <v>15</v>
      </c>
      <c r="D470" s="14">
        <f t="shared" si="131"/>
        <v>0</v>
      </c>
      <c r="E470" s="14"/>
      <c r="F470" s="14"/>
      <c r="G470" s="14"/>
      <c r="H470" s="14"/>
      <c r="I470" s="14"/>
      <c r="R470" s="25"/>
      <c r="S470" s="37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  <c r="AG470" s="25"/>
      <c r="AH470" s="25"/>
      <c r="AI470" s="25"/>
      <c r="AJ470" s="25"/>
      <c r="AK470" s="25"/>
      <c r="AL470" s="25"/>
      <c r="AM470" s="25"/>
      <c r="AN470" s="25"/>
      <c r="AO470" s="25"/>
      <c r="AP470" s="25"/>
      <c r="AQ470" s="25"/>
      <c r="AR470" s="25"/>
      <c r="AS470" s="25"/>
      <c r="AT470" s="25"/>
      <c r="AU470" s="25"/>
      <c r="AV470" s="25"/>
      <c r="AW470" s="25"/>
      <c r="AX470" s="25"/>
      <c r="AY470" s="25"/>
      <c r="AZ470" s="25"/>
      <c r="BA470" s="25"/>
      <c r="BB470" s="25"/>
      <c r="BC470" s="25"/>
      <c r="BD470" s="25"/>
      <c r="BE470" s="25"/>
      <c r="BF470" s="25"/>
      <c r="BG470" s="25"/>
      <c r="BH470" s="25"/>
      <c r="BI470" s="25"/>
      <c r="BJ470" s="25"/>
      <c r="BK470" s="25"/>
      <c r="BL470" s="25"/>
      <c r="BM470" s="25"/>
      <c r="BN470" s="25"/>
      <c r="BO470" s="25"/>
      <c r="BP470" s="25"/>
      <c r="BQ470" s="25"/>
      <c r="BR470" s="25"/>
    </row>
    <row r="471" spans="1:70" s="19" customFormat="1" ht="35.25" customHeight="1" x14ac:dyDescent="0.25">
      <c r="A471" s="71"/>
      <c r="B471" s="94"/>
      <c r="C471" s="57" t="s">
        <v>9</v>
      </c>
      <c r="D471" s="14">
        <f t="shared" si="131"/>
        <v>0</v>
      </c>
      <c r="E471" s="14"/>
      <c r="F471" s="14"/>
      <c r="G471" s="14"/>
      <c r="H471" s="14"/>
      <c r="I471" s="14"/>
      <c r="J471" s="25"/>
      <c r="K471" s="25"/>
      <c r="L471" s="25"/>
      <c r="M471" s="25"/>
      <c r="N471" s="25"/>
      <c r="O471" s="25"/>
      <c r="P471" s="25"/>
      <c r="Q471" s="25"/>
      <c r="R471" s="25"/>
      <c r="S471" s="37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  <c r="AG471" s="25"/>
      <c r="AH471" s="25"/>
      <c r="AI471" s="25"/>
      <c r="AJ471" s="25"/>
      <c r="AK471" s="25"/>
      <c r="AL471" s="25"/>
      <c r="AM471" s="25"/>
      <c r="AN471" s="25"/>
      <c r="AO471" s="25"/>
      <c r="AP471" s="25"/>
      <c r="AQ471" s="25"/>
      <c r="AR471" s="25"/>
      <c r="AS471" s="25"/>
      <c r="AT471" s="25"/>
      <c r="AU471" s="25"/>
      <c r="AV471" s="25"/>
      <c r="AW471" s="25"/>
      <c r="AX471" s="25"/>
      <c r="AY471" s="25"/>
      <c r="AZ471" s="25"/>
      <c r="BA471" s="25"/>
      <c r="BB471" s="25"/>
      <c r="BC471" s="25"/>
      <c r="BD471" s="25"/>
      <c r="BE471" s="25"/>
      <c r="BF471" s="25"/>
      <c r="BG471" s="25"/>
      <c r="BH471" s="25"/>
      <c r="BI471" s="25"/>
      <c r="BJ471" s="25"/>
      <c r="BK471" s="25"/>
      <c r="BL471" s="25"/>
      <c r="BM471" s="25"/>
      <c r="BN471" s="25"/>
      <c r="BO471" s="25"/>
      <c r="BP471" s="25"/>
      <c r="BQ471" s="25"/>
      <c r="BR471" s="25"/>
    </row>
    <row r="472" spans="1:70" s="19" customFormat="1" ht="28.5" customHeight="1" x14ac:dyDescent="0.25">
      <c r="A472" s="71"/>
      <c r="B472" s="94"/>
      <c r="C472" s="57" t="s">
        <v>10</v>
      </c>
      <c r="D472" s="14">
        <f t="shared" si="131"/>
        <v>3600</v>
      </c>
      <c r="E472" s="14">
        <v>720</v>
      </c>
      <c r="F472" s="14">
        <v>720</v>
      </c>
      <c r="G472" s="14">
        <v>720</v>
      </c>
      <c r="H472" s="14">
        <v>720</v>
      </c>
      <c r="I472" s="14">
        <v>720</v>
      </c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  <c r="AG472" s="25"/>
      <c r="AH472" s="25"/>
      <c r="AI472" s="25"/>
      <c r="AJ472" s="25"/>
      <c r="AK472" s="25"/>
      <c r="AL472" s="25"/>
      <c r="AM472" s="25"/>
      <c r="AN472" s="25"/>
      <c r="AO472" s="25"/>
      <c r="AP472" s="25"/>
      <c r="AQ472" s="25"/>
      <c r="AR472" s="25"/>
      <c r="AS472" s="25"/>
      <c r="AT472" s="25"/>
      <c r="AU472" s="25"/>
      <c r="AV472" s="25"/>
      <c r="AW472" s="25"/>
      <c r="AX472" s="25"/>
      <c r="AY472" s="25"/>
      <c r="AZ472" s="25"/>
      <c r="BA472" s="25"/>
      <c r="BB472" s="25"/>
      <c r="BC472" s="25"/>
      <c r="BD472" s="25"/>
      <c r="BE472" s="25"/>
      <c r="BF472" s="25"/>
      <c r="BG472" s="25"/>
      <c r="BH472" s="25"/>
      <c r="BI472" s="25"/>
      <c r="BJ472" s="25"/>
      <c r="BK472" s="25"/>
      <c r="BL472" s="25"/>
      <c r="BM472" s="25"/>
      <c r="BN472" s="25"/>
      <c r="BO472" s="25"/>
      <c r="BP472" s="25"/>
      <c r="BQ472" s="25"/>
      <c r="BR472" s="25"/>
    </row>
    <row r="473" spans="1:70" s="19" customFormat="1" ht="36.75" customHeight="1" x14ac:dyDescent="0.25">
      <c r="A473" s="72"/>
      <c r="B473" s="90"/>
      <c r="C473" s="57" t="s">
        <v>11</v>
      </c>
      <c r="D473" s="14">
        <f t="shared" si="131"/>
        <v>0</v>
      </c>
      <c r="E473" s="14"/>
      <c r="F473" s="14"/>
      <c r="G473" s="14"/>
      <c r="H473" s="14"/>
      <c r="I473" s="14"/>
      <c r="J473" s="25"/>
      <c r="K473" s="25"/>
      <c r="L473" s="25"/>
      <c r="M473" s="25"/>
      <c r="N473" s="25"/>
      <c r="O473" s="25"/>
      <c r="P473" s="25"/>
      <c r="Q473" s="25"/>
      <c r="R473" s="25"/>
      <c r="S473" s="37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  <c r="AG473" s="25"/>
      <c r="AH473" s="25"/>
      <c r="AI473" s="25"/>
      <c r="AJ473" s="25"/>
      <c r="AK473" s="25"/>
      <c r="AL473" s="25"/>
      <c r="AM473" s="25"/>
      <c r="AN473" s="25"/>
      <c r="AO473" s="25"/>
      <c r="AP473" s="25"/>
      <c r="AQ473" s="25"/>
      <c r="AR473" s="25"/>
      <c r="AS473" s="25"/>
      <c r="AT473" s="25"/>
      <c r="AU473" s="25"/>
      <c r="AV473" s="25"/>
      <c r="AW473" s="25"/>
      <c r="AX473" s="25"/>
      <c r="AY473" s="25"/>
      <c r="AZ473" s="25"/>
      <c r="BA473" s="25"/>
      <c r="BB473" s="25"/>
      <c r="BC473" s="25"/>
      <c r="BD473" s="25"/>
      <c r="BE473" s="25"/>
      <c r="BF473" s="25"/>
      <c r="BG473" s="25"/>
      <c r="BH473" s="25"/>
      <c r="BI473" s="25"/>
      <c r="BJ473" s="25"/>
      <c r="BK473" s="25"/>
      <c r="BL473" s="25"/>
      <c r="BM473" s="25"/>
      <c r="BN473" s="25"/>
      <c r="BO473" s="25"/>
      <c r="BP473" s="25"/>
      <c r="BQ473" s="25"/>
      <c r="BR473" s="25"/>
    </row>
    <row r="474" spans="1:70" s="19" customFormat="1" ht="27" customHeight="1" x14ac:dyDescent="0.25">
      <c r="A474" s="70" t="s">
        <v>80</v>
      </c>
      <c r="B474" s="98" t="s">
        <v>81</v>
      </c>
      <c r="C474" s="56" t="s">
        <v>7</v>
      </c>
      <c r="D474" s="14">
        <f t="shared" si="131"/>
        <v>6465</v>
      </c>
      <c r="E474" s="14">
        <f t="shared" ref="E474:I474" si="150">E475+E476+E477+E478</f>
        <v>1293</v>
      </c>
      <c r="F474" s="14">
        <f t="shared" si="150"/>
        <v>1293</v>
      </c>
      <c r="G474" s="14">
        <f t="shared" si="150"/>
        <v>1293</v>
      </c>
      <c r="H474" s="14">
        <f t="shared" si="150"/>
        <v>1293</v>
      </c>
      <c r="I474" s="14">
        <f t="shared" si="150"/>
        <v>1293</v>
      </c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  <c r="AG474" s="25"/>
      <c r="AH474" s="25"/>
      <c r="AI474" s="25"/>
      <c r="AJ474" s="25"/>
      <c r="AK474" s="25"/>
      <c r="AL474" s="25"/>
      <c r="AM474" s="25"/>
      <c r="AN474" s="25"/>
      <c r="AO474" s="25"/>
      <c r="AP474" s="25"/>
      <c r="AQ474" s="25"/>
      <c r="AR474" s="25"/>
      <c r="AS474" s="25"/>
      <c r="AT474" s="25"/>
      <c r="AU474" s="25"/>
      <c r="AV474" s="25"/>
      <c r="AW474" s="25"/>
      <c r="AX474" s="25"/>
      <c r="AY474" s="25"/>
      <c r="AZ474" s="25"/>
      <c r="BA474" s="25"/>
      <c r="BB474" s="25"/>
      <c r="BC474" s="25"/>
      <c r="BD474" s="25"/>
      <c r="BE474" s="25"/>
      <c r="BF474" s="25"/>
      <c r="BG474" s="25"/>
      <c r="BH474" s="25"/>
      <c r="BI474" s="25"/>
      <c r="BJ474" s="25"/>
      <c r="BK474" s="25"/>
      <c r="BL474" s="25"/>
      <c r="BM474" s="25"/>
      <c r="BN474" s="25"/>
      <c r="BO474" s="25"/>
      <c r="BP474" s="25"/>
      <c r="BQ474" s="25"/>
      <c r="BR474" s="25"/>
    </row>
    <row r="475" spans="1:70" s="19" customFormat="1" ht="23.25" customHeight="1" x14ac:dyDescent="0.25">
      <c r="A475" s="71"/>
      <c r="B475" s="99"/>
      <c r="C475" s="56" t="s">
        <v>15</v>
      </c>
      <c r="D475" s="14">
        <f t="shared" si="131"/>
        <v>0</v>
      </c>
      <c r="E475" s="14"/>
      <c r="F475" s="14"/>
      <c r="G475" s="14"/>
      <c r="H475" s="14"/>
      <c r="I475" s="14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  <c r="AN475" s="25"/>
      <c r="AO475" s="25"/>
      <c r="AP475" s="25"/>
      <c r="AQ475" s="25"/>
      <c r="AR475" s="25"/>
      <c r="AS475" s="25"/>
      <c r="AT475" s="25"/>
      <c r="AU475" s="25"/>
      <c r="AV475" s="25"/>
      <c r="AW475" s="25"/>
      <c r="AX475" s="25"/>
      <c r="AY475" s="25"/>
      <c r="AZ475" s="25"/>
      <c r="BA475" s="25"/>
      <c r="BB475" s="25"/>
      <c r="BC475" s="25"/>
      <c r="BD475" s="25"/>
      <c r="BE475" s="25"/>
      <c r="BF475" s="25"/>
      <c r="BG475" s="25"/>
      <c r="BH475" s="25"/>
      <c r="BI475" s="25"/>
      <c r="BJ475" s="25"/>
      <c r="BK475" s="25"/>
      <c r="BL475" s="25"/>
      <c r="BM475" s="25"/>
      <c r="BN475" s="25"/>
      <c r="BO475" s="25"/>
      <c r="BP475" s="25"/>
      <c r="BQ475" s="25"/>
      <c r="BR475" s="25"/>
    </row>
    <row r="476" spans="1:70" s="19" customFormat="1" ht="24" customHeight="1" x14ac:dyDescent="0.25">
      <c r="A476" s="71"/>
      <c r="B476" s="99"/>
      <c r="C476" s="57" t="s">
        <v>9</v>
      </c>
      <c r="D476" s="14">
        <f t="shared" ref="D476:D503" si="151">SUM(E476:I476)</f>
        <v>0</v>
      </c>
      <c r="E476" s="14"/>
      <c r="F476" s="14"/>
      <c r="G476" s="14"/>
      <c r="H476" s="14"/>
      <c r="I476" s="14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  <c r="AG476" s="25"/>
      <c r="AH476" s="25"/>
      <c r="AI476" s="25"/>
      <c r="AJ476" s="25"/>
      <c r="AK476" s="25"/>
      <c r="AL476" s="25"/>
      <c r="AM476" s="25"/>
      <c r="AN476" s="25"/>
      <c r="AO476" s="25"/>
      <c r="AP476" s="25"/>
      <c r="AQ476" s="25"/>
      <c r="AR476" s="25"/>
      <c r="AS476" s="25"/>
      <c r="AT476" s="25"/>
      <c r="AU476" s="25"/>
      <c r="AV476" s="25"/>
      <c r="AW476" s="25"/>
      <c r="AX476" s="25"/>
      <c r="AY476" s="25"/>
      <c r="AZ476" s="25"/>
      <c r="BA476" s="25"/>
      <c r="BB476" s="25"/>
      <c r="BC476" s="25"/>
      <c r="BD476" s="25"/>
      <c r="BE476" s="25"/>
      <c r="BF476" s="25"/>
      <c r="BG476" s="25"/>
      <c r="BH476" s="25"/>
      <c r="BI476" s="25"/>
      <c r="BJ476" s="25"/>
      <c r="BK476" s="25"/>
      <c r="BL476" s="25"/>
      <c r="BM476" s="25"/>
      <c r="BN476" s="25"/>
      <c r="BO476" s="25"/>
      <c r="BP476" s="25"/>
      <c r="BQ476" s="25"/>
      <c r="BR476" s="25"/>
    </row>
    <row r="477" spans="1:70" s="19" customFormat="1" ht="30" x14ac:dyDescent="0.25">
      <c r="A477" s="71"/>
      <c r="B477" s="99"/>
      <c r="C477" s="57" t="s">
        <v>10</v>
      </c>
      <c r="D477" s="14">
        <f t="shared" si="151"/>
        <v>6465</v>
      </c>
      <c r="E477" s="14">
        <v>1293</v>
      </c>
      <c r="F477" s="14">
        <v>1293</v>
      </c>
      <c r="G477" s="14">
        <v>1293</v>
      </c>
      <c r="H477" s="14">
        <v>1293</v>
      </c>
      <c r="I477" s="14">
        <v>1293</v>
      </c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  <c r="AG477" s="25"/>
      <c r="AH477" s="25"/>
      <c r="AI477" s="25"/>
      <c r="AJ477" s="25"/>
      <c r="AK477" s="25"/>
      <c r="AL477" s="25"/>
      <c r="AM477" s="25"/>
      <c r="AN477" s="25"/>
      <c r="AO477" s="25"/>
      <c r="AP477" s="25"/>
      <c r="AQ477" s="25"/>
      <c r="AR477" s="25"/>
      <c r="AS477" s="25"/>
      <c r="AT477" s="25"/>
      <c r="AU477" s="25"/>
      <c r="AV477" s="25"/>
      <c r="AW477" s="25"/>
      <c r="AX477" s="25"/>
      <c r="AY477" s="25"/>
      <c r="AZ477" s="25"/>
      <c r="BA477" s="25"/>
      <c r="BB477" s="25"/>
      <c r="BC477" s="25"/>
      <c r="BD477" s="25"/>
      <c r="BE477" s="25"/>
      <c r="BF477" s="25"/>
      <c r="BG477" s="25"/>
      <c r="BH477" s="25"/>
      <c r="BI477" s="25"/>
      <c r="BJ477" s="25"/>
      <c r="BK477" s="25"/>
      <c r="BL477" s="25"/>
      <c r="BM477" s="25"/>
      <c r="BN477" s="25"/>
      <c r="BO477" s="25"/>
      <c r="BP477" s="25"/>
      <c r="BQ477" s="25"/>
      <c r="BR477" s="25"/>
    </row>
    <row r="478" spans="1:70" s="19" customFormat="1" ht="33.75" customHeight="1" x14ac:dyDescent="0.25">
      <c r="A478" s="72"/>
      <c r="B478" s="100"/>
      <c r="C478" s="57" t="s">
        <v>11</v>
      </c>
      <c r="D478" s="14">
        <f t="shared" si="151"/>
        <v>0</v>
      </c>
      <c r="E478" s="14"/>
      <c r="F478" s="14"/>
      <c r="G478" s="14"/>
      <c r="H478" s="14"/>
      <c r="I478" s="14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  <c r="AG478" s="25"/>
      <c r="AH478" s="25"/>
      <c r="AI478" s="25"/>
      <c r="AJ478" s="25"/>
      <c r="AK478" s="25"/>
      <c r="AL478" s="25"/>
      <c r="AM478" s="25"/>
      <c r="AN478" s="25"/>
      <c r="AO478" s="25"/>
      <c r="AP478" s="25"/>
      <c r="AQ478" s="25"/>
      <c r="AR478" s="25"/>
      <c r="AS478" s="25"/>
      <c r="AT478" s="25"/>
      <c r="AU478" s="25"/>
      <c r="AV478" s="25"/>
      <c r="AW478" s="25"/>
      <c r="AX478" s="25"/>
      <c r="AY478" s="25"/>
      <c r="AZ478" s="25"/>
      <c r="BA478" s="25"/>
      <c r="BB478" s="25"/>
      <c r="BC478" s="25"/>
      <c r="BD478" s="25"/>
      <c r="BE478" s="25"/>
      <c r="BF478" s="25"/>
      <c r="BG478" s="25"/>
      <c r="BH478" s="25"/>
      <c r="BI478" s="25"/>
      <c r="BJ478" s="25"/>
      <c r="BK478" s="25"/>
      <c r="BL478" s="25"/>
      <c r="BM478" s="25"/>
      <c r="BN478" s="25"/>
      <c r="BO478" s="25"/>
      <c r="BP478" s="25"/>
      <c r="BQ478" s="25"/>
      <c r="BR478" s="25"/>
    </row>
    <row r="479" spans="1:70" s="19" customFormat="1" ht="30.75" customHeight="1" x14ac:dyDescent="0.25">
      <c r="A479" s="113" t="s">
        <v>82</v>
      </c>
      <c r="B479" s="89" t="s">
        <v>83</v>
      </c>
      <c r="C479" s="56" t="s">
        <v>7</v>
      </c>
      <c r="D479" s="14">
        <f t="shared" si="151"/>
        <v>1388943.8</v>
      </c>
      <c r="E479" s="14">
        <f t="shared" ref="E479:I479" si="152">E480+E481+E482+E483</f>
        <v>270635.62</v>
      </c>
      <c r="F479" s="14">
        <f t="shared" si="152"/>
        <v>274118.12</v>
      </c>
      <c r="G479" s="14">
        <f t="shared" si="152"/>
        <v>277693.12</v>
      </c>
      <c r="H479" s="14">
        <f t="shared" si="152"/>
        <v>281364.12</v>
      </c>
      <c r="I479" s="14">
        <f t="shared" si="152"/>
        <v>285132.82</v>
      </c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  <c r="AG479" s="25"/>
      <c r="AH479" s="25"/>
      <c r="AI479" s="25"/>
      <c r="AJ479" s="25"/>
      <c r="AK479" s="25"/>
      <c r="AL479" s="25"/>
      <c r="AM479" s="25"/>
      <c r="AN479" s="25"/>
      <c r="AO479" s="25"/>
      <c r="AP479" s="25"/>
      <c r="AQ479" s="25"/>
      <c r="AR479" s="25"/>
      <c r="AS479" s="25"/>
      <c r="AT479" s="25"/>
      <c r="AU479" s="25"/>
      <c r="AV479" s="25"/>
      <c r="AW479" s="25"/>
      <c r="AX479" s="25"/>
      <c r="AY479" s="25"/>
      <c r="AZ479" s="25"/>
      <c r="BA479" s="25"/>
      <c r="BB479" s="25"/>
      <c r="BC479" s="25"/>
      <c r="BD479" s="25"/>
      <c r="BE479" s="25"/>
      <c r="BF479" s="25"/>
      <c r="BG479" s="25"/>
      <c r="BH479" s="25"/>
      <c r="BI479" s="25"/>
      <c r="BJ479" s="25"/>
      <c r="BK479" s="25"/>
      <c r="BL479" s="25"/>
      <c r="BM479" s="25"/>
      <c r="BN479" s="25"/>
      <c r="BO479" s="25"/>
      <c r="BP479" s="25"/>
      <c r="BQ479" s="25"/>
      <c r="BR479" s="25"/>
    </row>
    <row r="480" spans="1:70" s="19" customFormat="1" ht="27" customHeight="1" x14ac:dyDescent="0.25">
      <c r="A480" s="114"/>
      <c r="B480" s="94"/>
      <c r="C480" s="56" t="s">
        <v>15</v>
      </c>
      <c r="D480" s="14">
        <f t="shared" si="151"/>
        <v>0</v>
      </c>
      <c r="E480" s="14"/>
      <c r="F480" s="14"/>
      <c r="G480" s="14"/>
      <c r="H480" s="14"/>
      <c r="I480" s="14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  <c r="AG480" s="25"/>
      <c r="AH480" s="25"/>
      <c r="AI480" s="25"/>
      <c r="AJ480" s="25"/>
      <c r="AK480" s="25"/>
      <c r="AL480" s="25"/>
      <c r="AM480" s="25"/>
      <c r="AN480" s="25"/>
      <c r="AO480" s="25"/>
      <c r="AP480" s="25"/>
      <c r="AQ480" s="25"/>
      <c r="AR480" s="25"/>
      <c r="AS480" s="25"/>
      <c r="AT480" s="25"/>
      <c r="AU480" s="25"/>
      <c r="AV480" s="25"/>
      <c r="AW480" s="25"/>
      <c r="AX480" s="25"/>
      <c r="AY480" s="25"/>
      <c r="AZ480" s="25"/>
      <c r="BA480" s="25"/>
      <c r="BB480" s="25"/>
      <c r="BC480" s="25"/>
      <c r="BD480" s="25"/>
      <c r="BE480" s="25"/>
      <c r="BF480" s="25"/>
      <c r="BG480" s="25"/>
      <c r="BH480" s="25"/>
      <c r="BI480" s="25"/>
      <c r="BJ480" s="25"/>
      <c r="BK480" s="25"/>
      <c r="BL480" s="25"/>
      <c r="BM480" s="25"/>
      <c r="BN480" s="25"/>
      <c r="BO480" s="25"/>
      <c r="BP480" s="25"/>
      <c r="BQ480" s="25"/>
      <c r="BR480" s="25"/>
    </row>
    <row r="481" spans="1:70" s="19" customFormat="1" ht="25.5" customHeight="1" x14ac:dyDescent="0.25">
      <c r="A481" s="114"/>
      <c r="B481" s="94"/>
      <c r="C481" s="57" t="s">
        <v>9</v>
      </c>
      <c r="D481" s="14">
        <f t="shared" si="151"/>
        <v>419741.2</v>
      </c>
      <c r="E481" s="14">
        <v>79516.7</v>
      </c>
      <c r="F481" s="16">
        <v>81673.2</v>
      </c>
      <c r="G481" s="16">
        <v>83888.2</v>
      </c>
      <c r="H481" s="16">
        <v>86163.199999999997</v>
      </c>
      <c r="I481" s="16">
        <v>88499.9</v>
      </c>
      <c r="R481" s="39"/>
      <c r="S481" s="39"/>
      <c r="T481" s="39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F481" s="39"/>
      <c r="AG481" s="39"/>
      <c r="AH481" s="39"/>
      <c r="AI481" s="39"/>
      <c r="AJ481" s="39"/>
      <c r="AK481" s="39"/>
      <c r="AL481" s="39"/>
      <c r="AM481" s="39"/>
      <c r="AN481" s="39"/>
      <c r="AO481" s="39"/>
      <c r="AP481" s="39"/>
      <c r="AQ481" s="39"/>
      <c r="AR481" s="39"/>
      <c r="AS481" s="39"/>
      <c r="AT481" s="39"/>
      <c r="AU481" s="39"/>
      <c r="AV481" s="39"/>
      <c r="AW481" s="39"/>
      <c r="AX481" s="39"/>
      <c r="AY481" s="39"/>
      <c r="AZ481" s="39"/>
      <c r="BA481" s="39"/>
      <c r="BB481" s="39"/>
      <c r="BC481" s="39"/>
      <c r="BD481" s="39"/>
      <c r="BE481" s="39"/>
      <c r="BF481" s="39"/>
      <c r="BG481" s="25"/>
      <c r="BH481" s="25"/>
      <c r="BI481" s="25"/>
      <c r="BJ481" s="25"/>
      <c r="BK481" s="25"/>
      <c r="BL481" s="25"/>
      <c r="BM481" s="25"/>
      <c r="BN481" s="25"/>
      <c r="BO481" s="25"/>
      <c r="BP481" s="25"/>
      <c r="BQ481" s="25"/>
      <c r="BR481" s="25"/>
    </row>
    <row r="482" spans="1:70" s="19" customFormat="1" ht="39" customHeight="1" x14ac:dyDescent="0.25">
      <c r="A482" s="114"/>
      <c r="B482" s="94"/>
      <c r="C482" s="57" t="s">
        <v>10</v>
      </c>
      <c r="D482" s="14">
        <f t="shared" si="151"/>
        <v>269458</v>
      </c>
      <c r="E482" s="14">
        <v>51170</v>
      </c>
      <c r="F482" s="16">
        <v>52496</v>
      </c>
      <c r="G482" s="16">
        <v>53856</v>
      </c>
      <c r="H482" s="16">
        <v>55252</v>
      </c>
      <c r="I482" s="16">
        <v>56684</v>
      </c>
      <c r="R482" s="39"/>
      <c r="S482" s="39"/>
      <c r="T482" s="39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F482" s="39"/>
      <c r="AG482" s="39"/>
      <c r="AH482" s="39"/>
      <c r="AI482" s="39"/>
      <c r="AJ482" s="39"/>
      <c r="AK482" s="39"/>
      <c r="AL482" s="39"/>
      <c r="AM482" s="39"/>
      <c r="AN482" s="39"/>
      <c r="AO482" s="39"/>
      <c r="AP482" s="39"/>
      <c r="AQ482" s="39"/>
      <c r="AR482" s="39"/>
      <c r="AS482" s="39"/>
      <c r="AT482" s="39"/>
      <c r="AU482" s="39"/>
      <c r="AV482" s="39"/>
      <c r="AW482" s="39"/>
      <c r="AX482" s="39"/>
      <c r="AY482" s="39"/>
      <c r="AZ482" s="39"/>
      <c r="BA482" s="39"/>
      <c r="BB482" s="39"/>
      <c r="BC482" s="39"/>
      <c r="BD482" s="39"/>
      <c r="BE482" s="39"/>
      <c r="BF482" s="39"/>
      <c r="BG482" s="25"/>
      <c r="BH482" s="25"/>
      <c r="BI482" s="25"/>
      <c r="BJ482" s="25"/>
      <c r="BK482" s="25"/>
      <c r="BL482" s="25"/>
      <c r="BM482" s="25"/>
      <c r="BN482" s="25"/>
      <c r="BO482" s="25"/>
      <c r="BP482" s="25"/>
      <c r="BQ482" s="25"/>
      <c r="BR482" s="25"/>
    </row>
    <row r="483" spans="1:70" s="19" customFormat="1" ht="30" x14ac:dyDescent="0.25">
      <c r="A483" s="115"/>
      <c r="B483" s="90"/>
      <c r="C483" s="57" t="s">
        <v>11</v>
      </c>
      <c r="D483" s="14">
        <f t="shared" si="151"/>
        <v>699744.6</v>
      </c>
      <c r="E483" s="9">
        <v>139948.92000000001</v>
      </c>
      <c r="F483" s="9">
        <v>139948.92000000001</v>
      </c>
      <c r="G483" s="9">
        <v>139948.92000000001</v>
      </c>
      <c r="H483" s="9">
        <v>139948.92000000001</v>
      </c>
      <c r="I483" s="9">
        <v>139948.92000000001</v>
      </c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  <c r="AN483" s="25"/>
      <c r="AO483" s="25"/>
      <c r="AP483" s="25"/>
      <c r="AQ483" s="25"/>
      <c r="AR483" s="25"/>
      <c r="AS483" s="25"/>
      <c r="AT483" s="25"/>
      <c r="AU483" s="25"/>
      <c r="AV483" s="25"/>
      <c r="AW483" s="25"/>
      <c r="AX483" s="25"/>
      <c r="AY483" s="25"/>
      <c r="AZ483" s="25"/>
      <c r="BA483" s="25"/>
      <c r="BB483" s="25"/>
      <c r="BC483" s="25"/>
      <c r="BD483" s="25"/>
      <c r="BE483" s="25"/>
      <c r="BF483" s="25"/>
      <c r="BG483" s="25"/>
      <c r="BH483" s="25"/>
      <c r="BI483" s="25"/>
      <c r="BJ483" s="25"/>
      <c r="BK483" s="25"/>
      <c r="BL483" s="25"/>
      <c r="BM483" s="25"/>
      <c r="BN483" s="25"/>
      <c r="BO483" s="25"/>
      <c r="BP483" s="25"/>
      <c r="BQ483" s="25"/>
      <c r="BR483" s="25"/>
    </row>
    <row r="484" spans="1:70" s="19" customFormat="1" ht="25.5" customHeight="1" x14ac:dyDescent="0.25">
      <c r="A484" s="110" t="s">
        <v>84</v>
      </c>
      <c r="B484" s="98" t="s">
        <v>85</v>
      </c>
      <c r="C484" s="56" t="s">
        <v>7</v>
      </c>
      <c r="D484" s="14">
        <f t="shared" si="151"/>
        <v>1305952</v>
      </c>
      <c r="E484" s="14">
        <f t="shared" ref="E484:I484" si="153">E485+E486+E487+E488</f>
        <v>241098</v>
      </c>
      <c r="F484" s="14">
        <f t="shared" si="153"/>
        <v>250750</v>
      </c>
      <c r="G484" s="14">
        <f t="shared" si="153"/>
        <v>260788</v>
      </c>
      <c r="H484" s="14">
        <f t="shared" si="153"/>
        <v>271228</v>
      </c>
      <c r="I484" s="14">
        <f t="shared" si="153"/>
        <v>282088</v>
      </c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  <c r="AN484" s="25"/>
      <c r="AO484" s="25"/>
      <c r="AP484" s="25"/>
      <c r="AQ484" s="25"/>
      <c r="AR484" s="25"/>
      <c r="AS484" s="25"/>
      <c r="AT484" s="25"/>
      <c r="AU484" s="25"/>
      <c r="AV484" s="25"/>
      <c r="AW484" s="25"/>
      <c r="AX484" s="25"/>
      <c r="AY484" s="25"/>
      <c r="AZ484" s="25"/>
      <c r="BA484" s="25"/>
      <c r="BB484" s="25"/>
      <c r="BC484" s="25"/>
      <c r="BD484" s="25"/>
      <c r="BE484" s="25"/>
      <c r="BF484" s="25"/>
      <c r="BG484" s="25"/>
      <c r="BH484" s="25"/>
      <c r="BI484" s="25"/>
      <c r="BJ484" s="25"/>
      <c r="BK484" s="25"/>
      <c r="BL484" s="25"/>
      <c r="BM484" s="25"/>
      <c r="BN484" s="25"/>
      <c r="BO484" s="25"/>
      <c r="BP484" s="25"/>
      <c r="BQ484" s="25"/>
      <c r="BR484" s="25"/>
    </row>
    <row r="485" spans="1:70" s="19" customFormat="1" ht="27.75" customHeight="1" x14ac:dyDescent="0.25">
      <c r="A485" s="111"/>
      <c r="B485" s="99"/>
      <c r="C485" s="56" t="s">
        <v>15</v>
      </c>
      <c r="D485" s="14">
        <f t="shared" si="151"/>
        <v>0</v>
      </c>
      <c r="E485" s="14">
        <f t="shared" ref="E485:I485" si="154">E490+E495+E500</f>
        <v>0</v>
      </c>
      <c r="F485" s="14">
        <f t="shared" si="154"/>
        <v>0</v>
      </c>
      <c r="G485" s="14">
        <f t="shared" si="154"/>
        <v>0</v>
      </c>
      <c r="H485" s="14">
        <f t="shared" si="154"/>
        <v>0</v>
      </c>
      <c r="I485" s="14">
        <f t="shared" si="154"/>
        <v>0</v>
      </c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  <c r="AN485" s="25"/>
      <c r="AO485" s="25"/>
      <c r="AP485" s="25"/>
      <c r="AQ485" s="25"/>
      <c r="AR485" s="25"/>
      <c r="AS485" s="25"/>
      <c r="AT485" s="25"/>
      <c r="AU485" s="25"/>
      <c r="AV485" s="25"/>
      <c r="AW485" s="25"/>
      <c r="AX485" s="25"/>
      <c r="AY485" s="25"/>
      <c r="AZ485" s="25"/>
      <c r="BA485" s="25"/>
      <c r="BB485" s="25"/>
      <c r="BC485" s="25"/>
      <c r="BD485" s="25"/>
      <c r="BE485" s="25"/>
      <c r="BF485" s="25"/>
      <c r="BG485" s="25"/>
      <c r="BH485" s="25"/>
      <c r="BI485" s="25"/>
      <c r="BJ485" s="25"/>
      <c r="BK485" s="25"/>
      <c r="BL485" s="25"/>
      <c r="BM485" s="25"/>
      <c r="BN485" s="25"/>
      <c r="BO485" s="25"/>
      <c r="BP485" s="25"/>
      <c r="BQ485" s="25"/>
      <c r="BR485" s="25"/>
    </row>
    <row r="486" spans="1:70" s="19" customFormat="1" ht="30" customHeight="1" x14ac:dyDescent="0.25">
      <c r="A486" s="111"/>
      <c r="B486" s="99"/>
      <c r="C486" s="57" t="s">
        <v>9</v>
      </c>
      <c r="D486" s="14">
        <f t="shared" si="151"/>
        <v>1305952</v>
      </c>
      <c r="E486" s="14">
        <f t="shared" ref="E486:I488" si="155">E491+E496+E501</f>
        <v>241098</v>
      </c>
      <c r="F486" s="14">
        <f t="shared" si="155"/>
        <v>250750</v>
      </c>
      <c r="G486" s="14">
        <f t="shared" si="155"/>
        <v>260788</v>
      </c>
      <c r="H486" s="14">
        <f t="shared" si="155"/>
        <v>271228</v>
      </c>
      <c r="I486" s="14">
        <f t="shared" si="155"/>
        <v>282088</v>
      </c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5"/>
      <c r="AS486" s="25"/>
      <c r="AT486" s="25"/>
      <c r="AU486" s="25"/>
      <c r="AV486" s="25"/>
      <c r="AW486" s="25"/>
      <c r="AX486" s="25"/>
      <c r="AY486" s="25"/>
      <c r="AZ486" s="25"/>
      <c r="BA486" s="25"/>
      <c r="BB486" s="25"/>
      <c r="BC486" s="25"/>
      <c r="BD486" s="25"/>
      <c r="BE486" s="25"/>
      <c r="BF486" s="25"/>
      <c r="BG486" s="25"/>
      <c r="BH486" s="25"/>
      <c r="BI486" s="25"/>
      <c r="BJ486" s="25"/>
      <c r="BK486" s="25"/>
      <c r="BL486" s="25"/>
      <c r="BM486" s="25"/>
      <c r="BN486" s="25"/>
      <c r="BO486" s="25"/>
      <c r="BP486" s="25"/>
      <c r="BQ486" s="25"/>
      <c r="BR486" s="25"/>
    </row>
    <row r="487" spans="1:70" s="19" customFormat="1" ht="35.25" customHeight="1" x14ac:dyDescent="0.25">
      <c r="A487" s="111"/>
      <c r="B487" s="99"/>
      <c r="C487" s="57" t="s">
        <v>10</v>
      </c>
      <c r="D487" s="14">
        <f t="shared" si="151"/>
        <v>0</v>
      </c>
      <c r="E487" s="14">
        <f t="shared" si="155"/>
        <v>0</v>
      </c>
      <c r="F487" s="14">
        <f t="shared" si="155"/>
        <v>0</v>
      </c>
      <c r="G487" s="14">
        <f t="shared" si="155"/>
        <v>0</v>
      </c>
      <c r="H487" s="14">
        <f t="shared" si="155"/>
        <v>0</v>
      </c>
      <c r="I487" s="14">
        <f t="shared" si="155"/>
        <v>0</v>
      </c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5"/>
      <c r="AS487" s="25"/>
      <c r="AT487" s="25"/>
      <c r="AU487" s="25"/>
      <c r="AV487" s="25"/>
      <c r="AW487" s="25"/>
      <c r="AX487" s="25"/>
      <c r="AY487" s="25"/>
      <c r="AZ487" s="25"/>
      <c r="BA487" s="25"/>
      <c r="BB487" s="25"/>
      <c r="BC487" s="25"/>
      <c r="BD487" s="25"/>
      <c r="BE487" s="25"/>
      <c r="BF487" s="25"/>
      <c r="BG487" s="25"/>
      <c r="BH487" s="25"/>
      <c r="BI487" s="25"/>
      <c r="BJ487" s="25"/>
      <c r="BK487" s="25"/>
      <c r="BL487" s="25"/>
      <c r="BM487" s="25"/>
      <c r="BN487" s="25"/>
      <c r="BO487" s="25"/>
      <c r="BP487" s="25"/>
      <c r="BQ487" s="25"/>
      <c r="BR487" s="25"/>
    </row>
    <row r="488" spans="1:70" s="19" customFormat="1" ht="30" x14ac:dyDescent="0.25">
      <c r="A488" s="112"/>
      <c r="B488" s="100"/>
      <c r="C488" s="57" t="s">
        <v>11</v>
      </c>
      <c r="D488" s="14">
        <f t="shared" si="151"/>
        <v>0</v>
      </c>
      <c r="E488" s="14">
        <f t="shared" si="155"/>
        <v>0</v>
      </c>
      <c r="F488" s="14">
        <f t="shared" si="155"/>
        <v>0</v>
      </c>
      <c r="G488" s="14">
        <f t="shared" si="155"/>
        <v>0</v>
      </c>
      <c r="H488" s="14">
        <f t="shared" si="155"/>
        <v>0</v>
      </c>
      <c r="I488" s="14">
        <f t="shared" si="155"/>
        <v>0</v>
      </c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  <c r="AN488" s="25"/>
      <c r="AO488" s="25"/>
      <c r="AP488" s="25"/>
      <c r="AQ488" s="25"/>
      <c r="AR488" s="25"/>
      <c r="AS488" s="25"/>
      <c r="AT488" s="25"/>
      <c r="AU488" s="25"/>
      <c r="AV488" s="25"/>
      <c r="AW488" s="25"/>
      <c r="AX488" s="25"/>
      <c r="AY488" s="25"/>
      <c r="AZ488" s="25"/>
      <c r="BA488" s="25"/>
      <c r="BB488" s="25"/>
      <c r="BC488" s="25"/>
      <c r="BD488" s="25"/>
      <c r="BE488" s="25"/>
      <c r="BF488" s="25"/>
      <c r="BG488" s="25"/>
      <c r="BH488" s="25"/>
      <c r="BI488" s="25"/>
      <c r="BJ488" s="25"/>
      <c r="BK488" s="25"/>
      <c r="BL488" s="25"/>
      <c r="BM488" s="25"/>
      <c r="BN488" s="25"/>
      <c r="BO488" s="25"/>
      <c r="BP488" s="25"/>
      <c r="BQ488" s="25"/>
      <c r="BR488" s="25"/>
    </row>
    <row r="489" spans="1:70" s="19" customFormat="1" ht="24" customHeight="1" x14ac:dyDescent="0.25">
      <c r="A489" s="70" t="s">
        <v>49</v>
      </c>
      <c r="B489" s="89" t="s">
        <v>86</v>
      </c>
      <c r="C489" s="56" t="s">
        <v>7</v>
      </c>
      <c r="D489" s="14">
        <f t="shared" si="151"/>
        <v>329802</v>
      </c>
      <c r="E489" s="14">
        <f t="shared" ref="E489:I489" si="156">E490+E491+E492+E493</f>
        <v>60885</v>
      </c>
      <c r="F489" s="14">
        <f t="shared" si="156"/>
        <v>63323</v>
      </c>
      <c r="G489" s="14">
        <f t="shared" si="156"/>
        <v>65859</v>
      </c>
      <c r="H489" s="14">
        <f t="shared" si="156"/>
        <v>68496</v>
      </c>
      <c r="I489" s="14">
        <f t="shared" si="156"/>
        <v>71239</v>
      </c>
      <c r="R489" s="25"/>
      <c r="S489" s="25"/>
      <c r="T489" s="29"/>
      <c r="U489" s="29"/>
      <c r="V489" s="29"/>
      <c r="W489" s="29"/>
      <c r="X489" s="29"/>
      <c r="Y489" s="29"/>
      <c r="Z489" s="29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  <c r="AN489" s="25"/>
      <c r="AO489" s="25"/>
      <c r="AP489" s="25"/>
      <c r="AQ489" s="25"/>
      <c r="AR489" s="25"/>
      <c r="AS489" s="25"/>
      <c r="AT489" s="25"/>
      <c r="AU489" s="25"/>
      <c r="AV489" s="25"/>
      <c r="AW489" s="25"/>
      <c r="AX489" s="25"/>
      <c r="AY489" s="25"/>
      <c r="AZ489" s="25"/>
      <c r="BA489" s="25"/>
      <c r="BB489" s="25"/>
      <c r="BC489" s="25"/>
      <c r="BD489" s="25"/>
      <c r="BE489" s="25"/>
      <c r="BF489" s="25"/>
      <c r="BG489" s="25"/>
      <c r="BH489" s="25"/>
      <c r="BI489" s="25"/>
      <c r="BJ489" s="25"/>
      <c r="BK489" s="25"/>
      <c r="BL489" s="25"/>
      <c r="BM489" s="25"/>
      <c r="BN489" s="25"/>
      <c r="BO489" s="25"/>
      <c r="BP489" s="25"/>
      <c r="BQ489" s="25"/>
      <c r="BR489" s="25"/>
    </row>
    <row r="490" spans="1:70" s="19" customFormat="1" ht="20.25" customHeight="1" x14ac:dyDescent="0.25">
      <c r="A490" s="71"/>
      <c r="B490" s="94"/>
      <c r="C490" s="56" t="s">
        <v>15</v>
      </c>
      <c r="D490" s="14">
        <f t="shared" si="151"/>
        <v>0</v>
      </c>
      <c r="E490" s="14"/>
      <c r="F490" s="14"/>
      <c r="G490" s="14"/>
      <c r="H490" s="14"/>
      <c r="I490" s="14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5"/>
      <c r="AS490" s="25"/>
      <c r="AT490" s="25"/>
      <c r="AU490" s="25"/>
      <c r="AV490" s="25"/>
      <c r="AW490" s="25"/>
      <c r="AX490" s="25"/>
      <c r="AY490" s="25"/>
      <c r="AZ490" s="25"/>
      <c r="BA490" s="25"/>
      <c r="BB490" s="25"/>
      <c r="BC490" s="25"/>
      <c r="BD490" s="25"/>
      <c r="BE490" s="25"/>
      <c r="BF490" s="25"/>
      <c r="BG490" s="25"/>
      <c r="BH490" s="25"/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</row>
    <row r="491" spans="1:70" s="19" customFormat="1" ht="23.25" customHeight="1" x14ac:dyDescent="0.25">
      <c r="A491" s="71"/>
      <c r="B491" s="94"/>
      <c r="C491" s="57" t="s">
        <v>9</v>
      </c>
      <c r="D491" s="14">
        <f t="shared" si="151"/>
        <v>329802</v>
      </c>
      <c r="E491" s="14">
        <v>60885</v>
      </c>
      <c r="F491" s="14">
        <v>63323</v>
      </c>
      <c r="G491" s="14">
        <v>65859</v>
      </c>
      <c r="H491" s="14">
        <v>68496</v>
      </c>
      <c r="I491" s="14">
        <v>71239</v>
      </c>
      <c r="J491" s="31"/>
      <c r="R491" s="39"/>
      <c r="S491" s="39"/>
      <c r="T491" s="39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F491" s="39"/>
      <c r="AG491" s="39"/>
      <c r="AH491" s="39"/>
      <c r="AI491" s="39"/>
      <c r="AJ491" s="39"/>
      <c r="AK491" s="39"/>
      <c r="AL491" s="39"/>
      <c r="AM491" s="39"/>
      <c r="AN491" s="39"/>
      <c r="AO491" s="39"/>
      <c r="AP491" s="39"/>
      <c r="AQ491" s="39"/>
      <c r="AR491" s="39"/>
      <c r="AS491" s="39"/>
      <c r="AT491" s="39"/>
      <c r="AU491" s="39"/>
      <c r="AV491" s="39"/>
      <c r="AW491" s="39"/>
      <c r="AX491" s="39"/>
      <c r="AY491" s="39"/>
      <c r="AZ491" s="39"/>
      <c r="BA491" s="39"/>
      <c r="BB491" s="39"/>
      <c r="BC491" s="39"/>
      <c r="BD491" s="39"/>
      <c r="BE491" s="39"/>
      <c r="BF491" s="39"/>
      <c r="BG491" s="25"/>
      <c r="BH491" s="25"/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</row>
    <row r="492" spans="1:70" s="19" customFormat="1" ht="31.5" customHeight="1" x14ac:dyDescent="0.25">
      <c r="A492" s="71"/>
      <c r="B492" s="94"/>
      <c r="C492" s="57" t="s">
        <v>10</v>
      </c>
      <c r="D492" s="14">
        <f t="shared" si="151"/>
        <v>0</v>
      </c>
      <c r="E492" s="14"/>
      <c r="F492" s="14"/>
      <c r="G492" s="14"/>
      <c r="H492" s="14"/>
      <c r="I492" s="14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5"/>
      <c r="AW492" s="25"/>
      <c r="AX492" s="25"/>
      <c r="AY492" s="25"/>
      <c r="AZ492" s="25"/>
      <c r="BA492" s="25"/>
      <c r="BB492" s="25"/>
      <c r="BC492" s="25"/>
      <c r="BD492" s="25"/>
      <c r="BE492" s="25"/>
      <c r="BF492" s="25"/>
      <c r="BG492" s="25"/>
      <c r="BH492" s="25"/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</row>
    <row r="493" spans="1:70" s="19" customFormat="1" ht="30" x14ac:dyDescent="0.25">
      <c r="A493" s="72"/>
      <c r="B493" s="90"/>
      <c r="C493" s="57" t="s">
        <v>11</v>
      </c>
      <c r="D493" s="14">
        <f t="shared" si="151"/>
        <v>0</v>
      </c>
      <c r="E493" s="14"/>
      <c r="F493" s="14"/>
      <c r="G493" s="14"/>
      <c r="H493" s="14"/>
      <c r="I493" s="14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  <c r="BE493" s="25"/>
      <c r="BF493" s="25"/>
      <c r="BG493" s="25"/>
      <c r="BH493" s="25"/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</row>
    <row r="494" spans="1:70" s="19" customFormat="1" ht="29.25" customHeight="1" x14ac:dyDescent="0.25">
      <c r="A494" s="70" t="s">
        <v>58</v>
      </c>
      <c r="B494" s="89" t="s">
        <v>87</v>
      </c>
      <c r="C494" s="56" t="s">
        <v>7</v>
      </c>
      <c r="D494" s="14">
        <f t="shared" si="151"/>
        <v>214521</v>
      </c>
      <c r="E494" s="14">
        <f t="shared" ref="E494:I494" si="157">E495+E496+E497+E498</f>
        <v>39605</v>
      </c>
      <c r="F494" s="14">
        <f t="shared" si="157"/>
        <v>41190</v>
      </c>
      <c r="G494" s="14">
        <f t="shared" si="157"/>
        <v>42838</v>
      </c>
      <c r="H494" s="14">
        <f t="shared" si="157"/>
        <v>44552</v>
      </c>
      <c r="I494" s="14">
        <f t="shared" si="157"/>
        <v>46336</v>
      </c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  <c r="AN494" s="25"/>
      <c r="AO494" s="25"/>
      <c r="AP494" s="25"/>
      <c r="AQ494" s="25"/>
      <c r="AR494" s="25"/>
      <c r="AS494" s="25"/>
      <c r="AT494" s="25"/>
      <c r="AU494" s="25"/>
      <c r="AV494" s="25"/>
      <c r="AW494" s="25"/>
      <c r="AX494" s="25"/>
      <c r="AY494" s="25"/>
      <c r="AZ494" s="25"/>
      <c r="BA494" s="25"/>
      <c r="BB494" s="25"/>
      <c r="BC494" s="25"/>
      <c r="BD494" s="25"/>
      <c r="BE494" s="25"/>
      <c r="BF494" s="25"/>
      <c r="BG494" s="25"/>
      <c r="BH494" s="25"/>
      <c r="BI494" s="25"/>
      <c r="BJ494" s="25"/>
      <c r="BK494" s="25"/>
      <c r="BL494" s="25"/>
      <c r="BM494" s="25"/>
      <c r="BN494" s="25"/>
      <c r="BO494" s="25"/>
      <c r="BP494" s="25"/>
      <c r="BQ494" s="25"/>
      <c r="BR494" s="25"/>
    </row>
    <row r="495" spans="1:70" s="19" customFormat="1" ht="30" customHeight="1" x14ac:dyDescent="0.25">
      <c r="A495" s="71"/>
      <c r="B495" s="94"/>
      <c r="C495" s="56" t="s">
        <v>15</v>
      </c>
      <c r="D495" s="14">
        <f t="shared" si="151"/>
        <v>0</v>
      </c>
      <c r="E495" s="14"/>
      <c r="F495" s="14"/>
      <c r="G495" s="14"/>
      <c r="H495" s="14"/>
      <c r="I495" s="14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  <c r="AN495" s="25"/>
      <c r="AO495" s="25"/>
      <c r="AP495" s="25"/>
      <c r="AQ495" s="25"/>
      <c r="AR495" s="25"/>
      <c r="AS495" s="25"/>
      <c r="AT495" s="25"/>
      <c r="AU495" s="25"/>
      <c r="AV495" s="25"/>
      <c r="AW495" s="25"/>
      <c r="AX495" s="25"/>
      <c r="AY495" s="25"/>
      <c r="AZ495" s="25"/>
      <c r="BA495" s="25"/>
      <c r="BB495" s="25"/>
      <c r="BC495" s="25"/>
      <c r="BD495" s="25"/>
      <c r="BE495" s="25"/>
      <c r="BF495" s="25"/>
      <c r="BG495" s="25"/>
      <c r="BH495" s="25"/>
      <c r="BI495" s="25"/>
      <c r="BJ495" s="25"/>
      <c r="BK495" s="25"/>
      <c r="BL495" s="25"/>
      <c r="BM495" s="25"/>
      <c r="BN495" s="25"/>
      <c r="BO495" s="25"/>
      <c r="BP495" s="25"/>
      <c r="BQ495" s="25"/>
      <c r="BR495" s="25"/>
    </row>
    <row r="496" spans="1:70" s="19" customFormat="1" ht="24" customHeight="1" x14ac:dyDescent="0.25">
      <c r="A496" s="71"/>
      <c r="B496" s="94"/>
      <c r="C496" s="57" t="s">
        <v>9</v>
      </c>
      <c r="D496" s="14">
        <f t="shared" si="151"/>
        <v>214521</v>
      </c>
      <c r="E496" s="14">
        <v>39605</v>
      </c>
      <c r="F496" s="14">
        <v>41190</v>
      </c>
      <c r="G496" s="14">
        <v>42838</v>
      </c>
      <c r="H496" s="14">
        <v>44552</v>
      </c>
      <c r="I496" s="14">
        <v>46336</v>
      </c>
      <c r="J496" s="31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  <c r="AN496" s="25"/>
      <c r="AO496" s="25"/>
      <c r="AP496" s="25"/>
      <c r="AQ496" s="25"/>
      <c r="AR496" s="25"/>
      <c r="AS496" s="25"/>
      <c r="AT496" s="25"/>
      <c r="AU496" s="25"/>
      <c r="AV496" s="25"/>
      <c r="AW496" s="25"/>
      <c r="AX496" s="25"/>
      <c r="AY496" s="25"/>
      <c r="AZ496" s="25"/>
      <c r="BA496" s="25"/>
      <c r="BB496" s="25"/>
      <c r="BC496" s="25"/>
      <c r="BD496" s="25"/>
      <c r="BE496" s="25"/>
      <c r="BF496" s="25"/>
      <c r="BG496" s="25"/>
      <c r="BH496" s="25"/>
      <c r="BI496" s="25"/>
      <c r="BJ496" s="25"/>
      <c r="BK496" s="25"/>
      <c r="BL496" s="25"/>
      <c r="BM496" s="25"/>
      <c r="BN496" s="25"/>
      <c r="BO496" s="25"/>
      <c r="BP496" s="25"/>
      <c r="BQ496" s="25"/>
      <c r="BR496" s="25"/>
    </row>
    <row r="497" spans="1:70" s="19" customFormat="1" ht="40.5" customHeight="1" x14ac:dyDescent="0.25">
      <c r="A497" s="71"/>
      <c r="B497" s="94"/>
      <c r="C497" s="57" t="s">
        <v>10</v>
      </c>
      <c r="D497" s="14">
        <f t="shared" si="151"/>
        <v>0</v>
      </c>
      <c r="E497" s="14"/>
      <c r="F497" s="14"/>
      <c r="G497" s="14"/>
      <c r="H497" s="14"/>
      <c r="I497" s="14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5"/>
      <c r="AW497" s="25"/>
      <c r="AX497" s="25"/>
      <c r="AY497" s="25"/>
      <c r="AZ497" s="25"/>
      <c r="BA497" s="25"/>
      <c r="BB497" s="25"/>
      <c r="BC497" s="25"/>
      <c r="BD497" s="25"/>
      <c r="BE497" s="25"/>
      <c r="BF497" s="25"/>
      <c r="BG497" s="25"/>
      <c r="BH497" s="25"/>
      <c r="BI497" s="25"/>
      <c r="BJ497" s="25"/>
      <c r="BK497" s="25"/>
      <c r="BL497" s="25"/>
      <c r="BM497" s="25"/>
      <c r="BN497" s="25"/>
      <c r="BO497" s="25"/>
      <c r="BP497" s="25"/>
      <c r="BQ497" s="25"/>
      <c r="BR497" s="25"/>
    </row>
    <row r="498" spans="1:70" s="19" customFormat="1" ht="30" customHeight="1" x14ac:dyDescent="0.25">
      <c r="A498" s="72"/>
      <c r="B498" s="90"/>
      <c r="C498" s="57" t="s">
        <v>11</v>
      </c>
      <c r="D498" s="14">
        <f t="shared" si="151"/>
        <v>0</v>
      </c>
      <c r="E498" s="14"/>
      <c r="F498" s="14"/>
      <c r="G498" s="14"/>
      <c r="H498" s="14"/>
      <c r="I498" s="14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  <c r="BE498" s="25"/>
      <c r="BF498" s="25"/>
      <c r="BG498" s="25"/>
      <c r="BH498" s="25"/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</row>
    <row r="499" spans="1:70" s="19" customFormat="1" ht="20.25" customHeight="1" x14ac:dyDescent="0.25">
      <c r="A499" s="70" t="s">
        <v>60</v>
      </c>
      <c r="B499" s="89" t="s">
        <v>88</v>
      </c>
      <c r="C499" s="56" t="s">
        <v>7</v>
      </c>
      <c r="D499" s="14">
        <f t="shared" si="151"/>
        <v>761629</v>
      </c>
      <c r="E499" s="14">
        <f t="shared" ref="E499:I499" si="158">E500+E501+E502+E503</f>
        <v>140608</v>
      </c>
      <c r="F499" s="14">
        <f t="shared" si="158"/>
        <v>146237</v>
      </c>
      <c r="G499" s="14">
        <f t="shared" si="158"/>
        <v>152091</v>
      </c>
      <c r="H499" s="14">
        <f t="shared" si="158"/>
        <v>158180</v>
      </c>
      <c r="I499" s="14">
        <f t="shared" si="158"/>
        <v>164513</v>
      </c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/>
      <c r="AR499" s="25"/>
      <c r="AS499" s="25"/>
      <c r="AT499" s="25"/>
      <c r="AU499" s="25"/>
      <c r="AV499" s="25"/>
      <c r="AW499" s="25"/>
      <c r="AX499" s="25"/>
      <c r="AY499" s="25"/>
      <c r="AZ499" s="25"/>
      <c r="BA499" s="25"/>
      <c r="BB499" s="25"/>
      <c r="BC499" s="25"/>
      <c r="BD499" s="25"/>
      <c r="BE499" s="25"/>
      <c r="BF499" s="25"/>
      <c r="BG499" s="25"/>
      <c r="BH499" s="25"/>
      <c r="BI499" s="25"/>
      <c r="BJ499" s="25"/>
      <c r="BK499" s="25"/>
      <c r="BL499" s="25"/>
      <c r="BM499" s="25"/>
      <c r="BN499" s="25"/>
      <c r="BO499" s="25"/>
      <c r="BP499" s="25"/>
      <c r="BQ499" s="25"/>
      <c r="BR499" s="25"/>
    </row>
    <row r="500" spans="1:70" s="19" customFormat="1" ht="21" customHeight="1" x14ac:dyDescent="0.25">
      <c r="A500" s="71"/>
      <c r="B500" s="94"/>
      <c r="C500" s="56" t="s">
        <v>15</v>
      </c>
      <c r="D500" s="14">
        <f t="shared" si="151"/>
        <v>0</v>
      </c>
      <c r="E500" s="14"/>
      <c r="F500" s="14"/>
      <c r="G500" s="14"/>
      <c r="H500" s="14"/>
      <c r="I500" s="14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5"/>
      <c r="AW500" s="25"/>
      <c r="AX500" s="25"/>
      <c r="AY500" s="25"/>
      <c r="AZ500" s="25"/>
      <c r="BA500" s="25"/>
      <c r="BB500" s="25"/>
      <c r="BC500" s="25"/>
      <c r="BD500" s="25"/>
      <c r="BE500" s="25"/>
      <c r="BF500" s="25"/>
      <c r="BG500" s="25"/>
      <c r="BH500" s="25"/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</row>
    <row r="501" spans="1:70" s="19" customFormat="1" ht="18" customHeight="1" x14ac:dyDescent="0.25">
      <c r="A501" s="71"/>
      <c r="B501" s="94"/>
      <c r="C501" s="57" t="s">
        <v>9</v>
      </c>
      <c r="D501" s="14">
        <f t="shared" si="151"/>
        <v>761629</v>
      </c>
      <c r="E501" s="14">
        <v>140608</v>
      </c>
      <c r="F501" s="14">
        <v>146237</v>
      </c>
      <c r="G501" s="14">
        <v>152091</v>
      </c>
      <c r="H501" s="14">
        <v>158180</v>
      </c>
      <c r="I501" s="14">
        <v>164513</v>
      </c>
      <c r="J501" s="31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  <c r="BE501" s="25"/>
      <c r="BF501" s="25"/>
      <c r="BG501" s="25"/>
      <c r="BH501" s="25"/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</row>
    <row r="502" spans="1:70" s="19" customFormat="1" ht="34.5" customHeight="1" x14ac:dyDescent="0.25">
      <c r="A502" s="71"/>
      <c r="B502" s="94"/>
      <c r="C502" s="57" t="s">
        <v>10</v>
      </c>
      <c r="D502" s="14">
        <f t="shared" si="151"/>
        <v>0</v>
      </c>
      <c r="E502" s="14"/>
      <c r="F502" s="14"/>
      <c r="G502" s="14"/>
      <c r="H502" s="14"/>
      <c r="I502" s="14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  <c r="BE502" s="25"/>
      <c r="BF502" s="25"/>
      <c r="BG502" s="25"/>
      <c r="BH502" s="25"/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</row>
    <row r="503" spans="1:70" s="19" customFormat="1" ht="31.5" customHeight="1" x14ac:dyDescent="0.25">
      <c r="A503" s="72"/>
      <c r="B503" s="90"/>
      <c r="C503" s="57" t="s">
        <v>11</v>
      </c>
      <c r="D503" s="14">
        <f t="shared" si="151"/>
        <v>0</v>
      </c>
      <c r="E503" s="14"/>
      <c r="F503" s="14"/>
      <c r="G503" s="14"/>
      <c r="H503" s="14"/>
      <c r="I503" s="14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</row>
    <row r="504" spans="1:70" s="13" customFormat="1" ht="99.75" customHeight="1" x14ac:dyDescent="0.25">
      <c r="A504" s="109" t="s">
        <v>184</v>
      </c>
      <c r="B504" s="109"/>
      <c r="C504" s="109"/>
      <c r="D504" s="109"/>
      <c r="E504" s="59"/>
      <c r="F504" s="59"/>
      <c r="G504" s="108" t="s">
        <v>183</v>
      </c>
      <c r="H504" s="108"/>
      <c r="I504" s="108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F504" s="35"/>
      <c r="AG504" s="35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</row>
    <row r="505" spans="1:70" ht="30.75" x14ac:dyDescent="0.25">
      <c r="A505" s="92"/>
      <c r="B505" s="92"/>
      <c r="C505" s="92"/>
      <c r="D505" s="50"/>
      <c r="E505" s="50"/>
      <c r="F505" s="50"/>
      <c r="G505" s="50"/>
      <c r="H505" s="50"/>
      <c r="I505" s="50"/>
    </row>
    <row r="506" spans="1:70" x14ac:dyDescent="0.25">
      <c r="A506" s="12"/>
      <c r="B506" s="12"/>
      <c r="C506" s="12"/>
      <c r="D506" s="12"/>
      <c r="E506" s="12"/>
      <c r="F506" s="12"/>
      <c r="G506" s="12"/>
      <c r="H506" s="12"/>
      <c r="I506" s="12"/>
    </row>
    <row r="507" spans="1:70" x14ac:dyDescent="0.25">
      <c r="A507" s="12"/>
      <c r="B507" s="12"/>
      <c r="C507" s="12"/>
      <c r="D507" s="12"/>
      <c r="E507" s="12"/>
      <c r="F507" s="12"/>
      <c r="G507" s="12"/>
      <c r="H507" s="12"/>
      <c r="I507" s="12"/>
    </row>
    <row r="508" spans="1:70" x14ac:dyDescent="0.25">
      <c r="A508" s="12"/>
      <c r="B508" s="12"/>
      <c r="C508" s="12"/>
      <c r="D508" s="12"/>
      <c r="E508" s="12"/>
      <c r="F508" s="12"/>
      <c r="G508" s="12"/>
      <c r="H508" s="12"/>
      <c r="I508" s="12"/>
    </row>
    <row r="509" spans="1:70" x14ac:dyDescent="0.25">
      <c r="A509" s="12"/>
      <c r="B509" s="12"/>
      <c r="C509" s="12"/>
      <c r="D509" s="12"/>
      <c r="E509" s="12"/>
      <c r="F509" s="12"/>
      <c r="G509" s="12"/>
      <c r="H509" s="12"/>
      <c r="I509" s="12"/>
    </row>
    <row r="510" spans="1:70" x14ac:dyDescent="0.25">
      <c r="A510" s="12"/>
      <c r="B510" s="12"/>
      <c r="C510" s="12"/>
      <c r="D510" s="12"/>
      <c r="E510" s="12"/>
      <c r="F510" s="12"/>
      <c r="G510" s="12"/>
      <c r="H510" s="12"/>
      <c r="I510" s="12"/>
    </row>
    <row r="511" spans="1:70" x14ac:dyDescent="0.25">
      <c r="A511" s="12"/>
      <c r="B511" s="12"/>
      <c r="C511" s="12"/>
      <c r="D511" s="12"/>
      <c r="E511" s="12"/>
      <c r="F511" s="12"/>
      <c r="G511" s="12"/>
      <c r="H511" s="12"/>
      <c r="I511" s="12"/>
    </row>
    <row r="512" spans="1:70" x14ac:dyDescent="0.25">
      <c r="A512" s="12"/>
      <c r="B512" s="12"/>
      <c r="C512" s="12"/>
      <c r="D512" s="12"/>
      <c r="E512" s="12"/>
      <c r="F512" s="12"/>
      <c r="G512" s="12"/>
      <c r="H512" s="12"/>
      <c r="I512" s="12"/>
    </row>
  </sheetData>
  <mergeCells count="208">
    <mergeCell ref="F2:I2"/>
    <mergeCell ref="A294:A298"/>
    <mergeCell ref="A289:A293"/>
    <mergeCell ref="B18:B22"/>
    <mergeCell ref="B63:B67"/>
    <mergeCell ref="A18:A22"/>
    <mergeCell ref="A113:A117"/>
    <mergeCell ref="B58:B62"/>
    <mergeCell ref="A269:A273"/>
    <mergeCell ref="B269:B273"/>
    <mergeCell ref="A234:A238"/>
    <mergeCell ref="B208:B212"/>
    <mergeCell ref="A188:A192"/>
    <mergeCell ref="B218:B222"/>
    <mergeCell ref="B279:B283"/>
    <mergeCell ref="B213:B217"/>
    <mergeCell ref="A213:A217"/>
    <mergeCell ref="A193:A197"/>
    <mergeCell ref="A254:A258"/>
    <mergeCell ref="A284:A288"/>
    <mergeCell ref="A274:A278"/>
    <mergeCell ref="A183:A187"/>
    <mergeCell ref="B173:B177"/>
    <mergeCell ref="B193:B197"/>
    <mergeCell ref="A459:A463"/>
    <mergeCell ref="B409:B413"/>
    <mergeCell ref="B354:B358"/>
    <mergeCell ref="A239:A243"/>
    <mergeCell ref="B294:B298"/>
    <mergeCell ref="B339:B343"/>
    <mergeCell ref="A324:A328"/>
    <mergeCell ref="B304:B308"/>
    <mergeCell ref="A349:A353"/>
    <mergeCell ref="A409:A413"/>
    <mergeCell ref="B419:B423"/>
    <mergeCell ref="B414:B418"/>
    <mergeCell ref="B394:B398"/>
    <mergeCell ref="A384:A388"/>
    <mergeCell ref="A419:A423"/>
    <mergeCell ref="B329:B333"/>
    <mergeCell ref="B359:B363"/>
    <mergeCell ref="A359:A363"/>
    <mergeCell ref="B309:B313"/>
    <mergeCell ref="B379:B383"/>
    <mergeCell ref="B454:B458"/>
    <mergeCell ref="A454:A458"/>
    <mergeCell ref="A429:A433"/>
    <mergeCell ref="A449:A453"/>
    <mergeCell ref="B289:B293"/>
    <mergeCell ref="B244:B248"/>
    <mergeCell ref="A329:A333"/>
    <mergeCell ref="A339:A343"/>
    <mergeCell ref="B449:B453"/>
    <mergeCell ref="B439:B443"/>
    <mergeCell ref="A439:A443"/>
    <mergeCell ref="B429:B433"/>
    <mergeCell ref="B228:B232"/>
    <mergeCell ref="A249:A253"/>
    <mergeCell ref="B249:B253"/>
    <mergeCell ref="B259:B263"/>
    <mergeCell ref="B324:B328"/>
    <mergeCell ref="A309:A313"/>
    <mergeCell ref="A354:A358"/>
    <mergeCell ref="B349:B353"/>
    <mergeCell ref="A344:A348"/>
    <mergeCell ref="A334:A338"/>
    <mergeCell ref="B334:B338"/>
    <mergeCell ref="B344:B348"/>
    <mergeCell ref="B299:B303"/>
    <mergeCell ref="A399:A403"/>
    <mergeCell ref="A379:A383"/>
    <mergeCell ref="A374:A378"/>
    <mergeCell ref="G504:I504"/>
    <mergeCell ref="B469:B473"/>
    <mergeCell ref="A504:D504"/>
    <mergeCell ref="A499:A503"/>
    <mergeCell ref="B499:B503"/>
    <mergeCell ref="A464:A468"/>
    <mergeCell ref="B464:B468"/>
    <mergeCell ref="A494:A498"/>
    <mergeCell ref="B494:B498"/>
    <mergeCell ref="B489:B493"/>
    <mergeCell ref="A474:A478"/>
    <mergeCell ref="A489:A493"/>
    <mergeCell ref="B474:B478"/>
    <mergeCell ref="A484:A488"/>
    <mergeCell ref="B484:B488"/>
    <mergeCell ref="A479:A483"/>
    <mergeCell ref="B479:B483"/>
    <mergeCell ref="A469:A473"/>
    <mergeCell ref="B374:B378"/>
    <mergeCell ref="B384:B388"/>
    <mergeCell ref="A304:A308"/>
    <mergeCell ref="A299:A303"/>
    <mergeCell ref="A319:A323"/>
    <mergeCell ref="B319:B323"/>
    <mergeCell ref="B183:B187"/>
    <mergeCell ref="B188:B192"/>
    <mergeCell ref="A223:A227"/>
    <mergeCell ref="B284:B288"/>
    <mergeCell ref="B254:B258"/>
    <mergeCell ref="B223:B227"/>
    <mergeCell ref="A244:A248"/>
    <mergeCell ref="B234:B238"/>
    <mergeCell ref="B239:B243"/>
    <mergeCell ref="A279:A283"/>
    <mergeCell ref="A228:A232"/>
    <mergeCell ref="B198:B202"/>
    <mergeCell ref="B203:B207"/>
    <mergeCell ref="A203:A207"/>
    <mergeCell ref="A208:A212"/>
    <mergeCell ref="B274:B278"/>
    <mergeCell ref="A218:A222"/>
    <mergeCell ref="A264:A268"/>
    <mergeCell ref="A505:C505"/>
    <mergeCell ref="A198:A202"/>
    <mergeCell ref="A434:A438"/>
    <mergeCell ref="B434:B438"/>
    <mergeCell ref="B444:B448"/>
    <mergeCell ref="A444:A448"/>
    <mergeCell ref="B314:B318"/>
    <mergeCell ref="B264:B268"/>
    <mergeCell ref="A259:A263"/>
    <mergeCell ref="A314:A318"/>
    <mergeCell ref="B459:B463"/>
    <mergeCell ref="A394:A398"/>
    <mergeCell ref="B399:B403"/>
    <mergeCell ref="A364:A368"/>
    <mergeCell ref="B364:B368"/>
    <mergeCell ref="B404:B408"/>
    <mergeCell ref="B389:B393"/>
    <mergeCell ref="A389:A393"/>
    <mergeCell ref="A424:A428"/>
    <mergeCell ref="A414:A418"/>
    <mergeCell ref="A404:A408"/>
    <mergeCell ref="B369:B373"/>
    <mergeCell ref="A369:A373"/>
    <mergeCell ref="B424:B428"/>
    <mergeCell ref="F1:I1"/>
    <mergeCell ref="A153:A157"/>
    <mergeCell ref="A148:A152"/>
    <mergeCell ref="A3:I3"/>
    <mergeCell ref="B4:B5"/>
    <mergeCell ref="A12:A16"/>
    <mergeCell ref="A58:A62"/>
    <mergeCell ref="B28:B32"/>
    <mergeCell ref="B38:B42"/>
    <mergeCell ref="A43:A47"/>
    <mergeCell ref="B43:B47"/>
    <mergeCell ref="A48:A52"/>
    <mergeCell ref="B48:B52"/>
    <mergeCell ref="A28:A32"/>
    <mergeCell ref="A53:A57"/>
    <mergeCell ref="A33:A37"/>
    <mergeCell ref="C4:C5"/>
    <mergeCell ref="B93:B97"/>
    <mergeCell ref="B98:B102"/>
    <mergeCell ref="A108:A112"/>
    <mergeCell ref="B118:B122"/>
    <mergeCell ref="A118:A122"/>
    <mergeCell ref="D4:I4"/>
    <mergeCell ref="B33:B37"/>
    <mergeCell ref="A4:A5"/>
    <mergeCell ref="B123:B127"/>
    <mergeCell ref="A123:A127"/>
    <mergeCell ref="A128:A132"/>
    <mergeCell ref="B128:B132"/>
    <mergeCell ref="A88:A92"/>
    <mergeCell ref="B73:B77"/>
    <mergeCell ref="B83:B87"/>
    <mergeCell ref="B12:B16"/>
    <mergeCell ref="B68:B72"/>
    <mergeCell ref="B53:B57"/>
    <mergeCell ref="A68:A72"/>
    <mergeCell ref="A78:A82"/>
    <mergeCell ref="A83:A87"/>
    <mergeCell ref="A73:A77"/>
    <mergeCell ref="B23:B27"/>
    <mergeCell ref="B88:B92"/>
    <mergeCell ref="B78:B82"/>
    <mergeCell ref="B103:B107"/>
    <mergeCell ref="A93:A97"/>
    <mergeCell ref="A98:A102"/>
    <mergeCell ref="A103:A107"/>
    <mergeCell ref="A38:A42"/>
    <mergeCell ref="A143:A147"/>
    <mergeCell ref="B178:B182"/>
    <mergeCell ref="A178:A182"/>
    <mergeCell ref="A23:A27"/>
    <mergeCell ref="A63:A67"/>
    <mergeCell ref="B113:B117"/>
    <mergeCell ref="B108:B112"/>
    <mergeCell ref="A133:A137"/>
    <mergeCell ref="A6:A10"/>
    <mergeCell ref="B6:B10"/>
    <mergeCell ref="B138:B142"/>
    <mergeCell ref="A138:A142"/>
    <mergeCell ref="B153:B157"/>
    <mergeCell ref="B133:B137"/>
    <mergeCell ref="B143:B147"/>
    <mergeCell ref="B148:B152"/>
    <mergeCell ref="A173:A177"/>
    <mergeCell ref="B163:B167"/>
    <mergeCell ref="B158:B162"/>
    <mergeCell ref="A158:A162"/>
    <mergeCell ref="A168:A172"/>
    <mergeCell ref="A163:A167"/>
    <mergeCell ref="B168:B172"/>
  </mergeCells>
  <pageMargins left="0.78740157480314965" right="0.39370078740157483" top="1.3779527559055118" bottom="0.78740157480314965" header="0.31496062992125984" footer="0.31496062992125984"/>
  <pageSetup paperSize="9" scale="70" orientation="landscape" useFirstPageNumber="1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Авраменко Я.В.</dc:creator>
  <cp:lastModifiedBy>Авраменко Я.В.</cp:lastModifiedBy>
  <cp:lastPrinted>2025-08-11T05:42:13Z</cp:lastPrinted>
  <dcterms:created xsi:type="dcterms:W3CDTF">2021-06-18T10:21:27Z</dcterms:created>
  <dcterms:modified xsi:type="dcterms:W3CDTF">2025-08-22T08:23:24Z</dcterms:modified>
</cp:coreProperties>
</file>