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Лист1!$A$5:$V$855</definedName>
    <definedName name="_xlnm.Print_Titles" localSheetId="0">Лист1!$4:$5</definedName>
    <definedName name="_xlnm.Print_Area" localSheetId="0">Лист1!$A$1:$V$858</definedName>
  </definedNames>
  <calcPr calcId="145621" fullPrecision="0"/>
</workbook>
</file>

<file path=xl/calcChain.xml><?xml version="1.0" encoding="utf-8"?>
<calcChain xmlns="http://schemas.openxmlformats.org/spreadsheetml/2006/main">
  <c r="Y410" i="1" l="1"/>
  <c r="W410" i="1"/>
  <c r="Y412" i="1"/>
  <c r="Y413" i="1"/>
  <c r="Y414" i="1"/>
  <c r="Y411" i="1"/>
  <c r="W412" i="1"/>
  <c r="W413" i="1"/>
  <c r="W414" i="1"/>
  <c r="W411" i="1"/>
  <c r="V6" i="1"/>
  <c r="X7" i="1"/>
  <c r="X8" i="1"/>
  <c r="X9" i="1"/>
  <c r="X10" i="1"/>
  <c r="X6" i="1"/>
  <c r="T7" i="1" l="1"/>
  <c r="V7" i="1" s="1"/>
  <c r="P588" i="1" l="1"/>
  <c r="P589" i="1"/>
  <c r="D422" i="1" l="1"/>
  <c r="D423" i="1"/>
  <c r="D424" i="1"/>
  <c r="D425" i="1"/>
  <c r="D427" i="1"/>
  <c r="D428" i="1"/>
  <c r="D429" i="1"/>
  <c r="D430" i="1"/>
  <c r="D432" i="1"/>
  <c r="D433" i="1"/>
  <c r="D434" i="1"/>
  <c r="D435" i="1"/>
  <c r="D437" i="1"/>
  <c r="D438" i="1"/>
  <c r="D439" i="1"/>
  <c r="D440" i="1"/>
  <c r="D452" i="1"/>
  <c r="D453" i="1"/>
  <c r="D454" i="1"/>
  <c r="D455" i="1"/>
  <c r="D457" i="1"/>
  <c r="D458" i="1"/>
  <c r="D459" i="1"/>
  <c r="D460" i="1"/>
  <c r="D462" i="1"/>
  <c r="D463" i="1"/>
  <c r="D464" i="1"/>
  <c r="D465" i="1"/>
  <c r="D467" i="1"/>
  <c r="D468" i="1"/>
  <c r="D469" i="1"/>
  <c r="D470" i="1"/>
  <c r="D472" i="1"/>
  <c r="D473" i="1"/>
  <c r="D474" i="1"/>
  <c r="D475" i="1"/>
  <c r="D477" i="1"/>
  <c r="D478" i="1"/>
  <c r="D479" i="1"/>
  <c r="D480" i="1"/>
  <c r="D482" i="1"/>
  <c r="D483" i="1"/>
  <c r="D484" i="1"/>
  <c r="D485" i="1"/>
  <c r="D487" i="1"/>
  <c r="D488" i="1"/>
  <c r="D489" i="1"/>
  <c r="D490" i="1"/>
  <c r="D492" i="1"/>
  <c r="D493" i="1"/>
  <c r="D494" i="1"/>
  <c r="D495" i="1"/>
  <c r="D497" i="1"/>
  <c r="D498" i="1"/>
  <c r="D499" i="1"/>
  <c r="D500" i="1"/>
  <c r="D502" i="1"/>
  <c r="D503" i="1"/>
  <c r="D504" i="1"/>
  <c r="D505" i="1"/>
  <c r="D512" i="1"/>
  <c r="D513" i="1"/>
  <c r="D514" i="1"/>
  <c r="D515" i="1"/>
  <c r="D517" i="1"/>
  <c r="D518" i="1"/>
  <c r="D519" i="1"/>
  <c r="D520" i="1"/>
  <c r="D522" i="1"/>
  <c r="D523" i="1"/>
  <c r="D524" i="1"/>
  <c r="D525" i="1"/>
  <c r="D527" i="1"/>
  <c r="D528" i="1"/>
  <c r="D529" i="1"/>
  <c r="D530" i="1"/>
  <c r="D532" i="1"/>
  <c r="D533" i="1"/>
  <c r="D534" i="1"/>
  <c r="D535" i="1"/>
  <c r="D537" i="1"/>
  <c r="D538" i="1"/>
  <c r="D539" i="1"/>
  <c r="D540" i="1"/>
  <c r="D542" i="1"/>
  <c r="D543" i="1"/>
  <c r="D544" i="1"/>
  <c r="D545" i="1"/>
  <c r="D547" i="1"/>
  <c r="D548" i="1"/>
  <c r="D549" i="1"/>
  <c r="D550" i="1"/>
  <c r="D552" i="1"/>
  <c r="D553" i="1"/>
  <c r="D554" i="1"/>
  <c r="D555" i="1"/>
  <c r="D557" i="1"/>
  <c r="D558" i="1"/>
  <c r="D559" i="1"/>
  <c r="D560" i="1"/>
  <c r="D562" i="1"/>
  <c r="D563" i="1"/>
  <c r="D564" i="1"/>
  <c r="D565" i="1"/>
  <c r="D567" i="1"/>
  <c r="D568" i="1"/>
  <c r="D569" i="1"/>
  <c r="D570" i="1"/>
  <c r="D576" i="1"/>
  <c r="D577" i="1"/>
  <c r="D578" i="1"/>
  <c r="D579" i="1"/>
  <c r="D580" i="1"/>
  <c r="D582" i="1"/>
  <c r="D583" i="1"/>
  <c r="D584" i="1"/>
  <c r="D585" i="1"/>
  <c r="D592" i="1"/>
  <c r="D593" i="1"/>
  <c r="D594" i="1"/>
  <c r="D595" i="1"/>
  <c r="D597" i="1"/>
  <c r="D598" i="1"/>
  <c r="D599" i="1"/>
  <c r="D600" i="1"/>
  <c r="D607" i="1"/>
  <c r="D608" i="1"/>
  <c r="D609" i="1"/>
  <c r="D610" i="1"/>
  <c r="D617" i="1"/>
  <c r="D618" i="1"/>
  <c r="D619" i="1"/>
  <c r="D620" i="1"/>
  <c r="D622" i="1"/>
  <c r="D623" i="1"/>
  <c r="D624" i="1"/>
  <c r="D625" i="1"/>
  <c r="D627" i="1"/>
  <c r="D628" i="1"/>
  <c r="D629" i="1"/>
  <c r="D630" i="1"/>
  <c r="D632" i="1"/>
  <c r="D633" i="1"/>
  <c r="D634" i="1"/>
  <c r="D635" i="1"/>
  <c r="D637" i="1"/>
  <c r="D638" i="1"/>
  <c r="D639" i="1"/>
  <c r="D640" i="1"/>
  <c r="D642" i="1"/>
  <c r="D643" i="1"/>
  <c r="D644" i="1"/>
  <c r="D645" i="1"/>
  <c r="D647" i="1"/>
  <c r="D648" i="1"/>
  <c r="D649" i="1"/>
  <c r="D650" i="1"/>
  <c r="D652" i="1"/>
  <c r="D653" i="1"/>
  <c r="D654" i="1"/>
  <c r="D655" i="1"/>
  <c r="D657" i="1"/>
  <c r="D658" i="1"/>
  <c r="D659" i="1"/>
  <c r="D660" i="1"/>
  <c r="D662" i="1"/>
  <c r="D663" i="1"/>
  <c r="D664" i="1"/>
  <c r="D665" i="1"/>
  <c r="D677" i="1"/>
  <c r="D678" i="1"/>
  <c r="D679" i="1"/>
  <c r="D680" i="1"/>
  <c r="D682" i="1"/>
  <c r="D683" i="1"/>
  <c r="D684" i="1"/>
  <c r="D685" i="1"/>
  <c r="D687" i="1"/>
  <c r="D688" i="1"/>
  <c r="D689" i="1"/>
  <c r="D690" i="1"/>
  <c r="D692" i="1"/>
  <c r="D693" i="1"/>
  <c r="D694" i="1"/>
  <c r="D695" i="1"/>
  <c r="D702" i="1"/>
  <c r="D703" i="1"/>
  <c r="D704" i="1"/>
  <c r="D705" i="1"/>
  <c r="D707" i="1"/>
  <c r="D708" i="1"/>
  <c r="D709" i="1"/>
  <c r="D710" i="1"/>
  <c r="D712" i="1"/>
  <c r="D713" i="1"/>
  <c r="D714" i="1"/>
  <c r="D715" i="1"/>
  <c r="D717" i="1"/>
  <c r="D718" i="1"/>
  <c r="D719" i="1"/>
  <c r="D720" i="1"/>
  <c r="D722" i="1"/>
  <c r="D723" i="1"/>
  <c r="D724" i="1"/>
  <c r="D725" i="1"/>
  <c r="D727" i="1"/>
  <c r="D728" i="1"/>
  <c r="D729" i="1"/>
  <c r="D730" i="1"/>
  <c r="D732" i="1"/>
  <c r="D733" i="1"/>
  <c r="D734" i="1"/>
  <c r="D735" i="1"/>
  <c r="D737" i="1"/>
  <c r="D738" i="1"/>
  <c r="D739" i="1"/>
  <c r="D740" i="1"/>
  <c r="D742" i="1"/>
  <c r="D743" i="1"/>
  <c r="D744" i="1"/>
  <c r="D745" i="1"/>
  <c r="D747" i="1"/>
  <c r="D748" i="1"/>
  <c r="D749" i="1"/>
  <c r="D750" i="1"/>
  <c r="D752" i="1"/>
  <c r="D753" i="1"/>
  <c r="D754" i="1"/>
  <c r="D755" i="1"/>
  <c r="D762" i="1"/>
  <c r="D763" i="1"/>
  <c r="D764" i="1"/>
  <c r="D765" i="1"/>
  <c r="D767" i="1"/>
  <c r="D768" i="1"/>
  <c r="D769" i="1"/>
  <c r="D770" i="1"/>
  <c r="D772" i="1"/>
  <c r="D773" i="1"/>
  <c r="D774" i="1"/>
  <c r="D775" i="1"/>
  <c r="D777" i="1"/>
  <c r="D778" i="1"/>
  <c r="D779" i="1"/>
  <c r="D780" i="1"/>
  <c r="D787" i="1"/>
  <c r="D788" i="1"/>
  <c r="D789" i="1"/>
  <c r="D790" i="1"/>
  <c r="D792" i="1"/>
  <c r="D793" i="1"/>
  <c r="D794" i="1"/>
  <c r="D795" i="1"/>
  <c r="D797" i="1"/>
  <c r="D798" i="1"/>
  <c r="D799" i="1"/>
  <c r="D800" i="1"/>
  <c r="D802" i="1"/>
  <c r="D803" i="1"/>
  <c r="D804" i="1"/>
  <c r="D805" i="1"/>
  <c r="D812" i="1"/>
  <c r="D813" i="1"/>
  <c r="D814" i="1"/>
  <c r="D815" i="1"/>
  <c r="D817" i="1"/>
  <c r="D818" i="1"/>
  <c r="D819" i="1"/>
  <c r="D820" i="1"/>
  <c r="D822" i="1"/>
  <c r="D823" i="1"/>
  <c r="D824" i="1"/>
  <c r="D825" i="1"/>
  <c r="D827" i="1"/>
  <c r="D828" i="1"/>
  <c r="D829" i="1"/>
  <c r="D830" i="1"/>
  <c r="D832" i="1"/>
  <c r="D833" i="1"/>
  <c r="D834" i="1"/>
  <c r="D835" i="1"/>
  <c r="D837" i="1"/>
  <c r="D838" i="1"/>
  <c r="D839" i="1"/>
  <c r="D840" i="1"/>
  <c r="D842" i="1"/>
  <c r="D843" i="1"/>
  <c r="D844" i="1"/>
  <c r="D845" i="1"/>
  <c r="D847" i="1"/>
  <c r="D848" i="1"/>
  <c r="D849" i="1"/>
  <c r="D850" i="1"/>
  <c r="D852" i="1"/>
  <c r="D853" i="1"/>
  <c r="D854" i="1"/>
  <c r="D855" i="1"/>
  <c r="D24" i="1"/>
  <c r="D25" i="1"/>
  <c r="D26" i="1"/>
  <c r="D27" i="1"/>
  <c r="D29" i="1"/>
  <c r="D30" i="1"/>
  <c r="D31" i="1"/>
  <c r="D32" i="1"/>
  <c r="D34" i="1"/>
  <c r="D35" i="1"/>
  <c r="D36" i="1"/>
  <c r="D37" i="1"/>
  <c r="D39" i="1"/>
  <c r="D40" i="1"/>
  <c r="D41" i="1"/>
  <c r="D42" i="1"/>
  <c r="D44" i="1"/>
  <c r="D45" i="1"/>
  <c r="D46" i="1"/>
  <c r="D47" i="1"/>
  <c r="D49" i="1"/>
  <c r="D50" i="1"/>
  <c r="D51" i="1"/>
  <c r="D52" i="1"/>
  <c r="D64" i="1"/>
  <c r="D66" i="1"/>
  <c r="D67" i="1"/>
  <c r="D68" i="1"/>
  <c r="D69" i="1"/>
  <c r="D71" i="1"/>
  <c r="D72" i="1"/>
  <c r="D73" i="1"/>
  <c r="D74" i="1"/>
  <c r="D76" i="1"/>
  <c r="D77" i="1"/>
  <c r="D78" i="1"/>
  <c r="D79" i="1"/>
  <c r="D81" i="1"/>
  <c r="D82" i="1"/>
  <c r="D83" i="1"/>
  <c r="D84" i="1"/>
  <c r="D86" i="1"/>
  <c r="D87" i="1"/>
  <c r="D88" i="1"/>
  <c r="D89" i="1"/>
  <c r="D91" i="1"/>
  <c r="D92" i="1"/>
  <c r="D93" i="1"/>
  <c r="D94" i="1"/>
  <c r="D96" i="1"/>
  <c r="D97" i="1"/>
  <c r="D98" i="1"/>
  <c r="D99" i="1"/>
  <c r="D101" i="1"/>
  <c r="D102" i="1"/>
  <c r="D103" i="1"/>
  <c r="D104" i="1"/>
  <c r="D106" i="1"/>
  <c r="D107" i="1"/>
  <c r="D108" i="1"/>
  <c r="D109" i="1"/>
  <c r="D111" i="1"/>
  <c r="D112" i="1"/>
  <c r="D113" i="1"/>
  <c r="D114" i="1"/>
  <c r="D116" i="1"/>
  <c r="D117" i="1"/>
  <c r="D118" i="1"/>
  <c r="D119" i="1"/>
  <c r="D126" i="1"/>
  <c r="D127" i="1"/>
  <c r="D128" i="1"/>
  <c r="D129" i="1"/>
  <c r="D131" i="1"/>
  <c r="D132" i="1"/>
  <c r="D133" i="1"/>
  <c r="D134" i="1"/>
  <c r="D136" i="1"/>
  <c r="D137" i="1"/>
  <c r="D138" i="1"/>
  <c r="D139" i="1"/>
  <c r="D141" i="1"/>
  <c r="D142" i="1"/>
  <c r="D143" i="1"/>
  <c r="D144" i="1"/>
  <c r="D146" i="1"/>
  <c r="D147" i="1"/>
  <c r="D148" i="1"/>
  <c r="D149" i="1"/>
  <c r="D151" i="1"/>
  <c r="D152" i="1"/>
  <c r="D153" i="1"/>
  <c r="D154" i="1"/>
  <c r="D156" i="1"/>
  <c r="D157" i="1"/>
  <c r="D158" i="1"/>
  <c r="D159" i="1"/>
  <c r="D161" i="1"/>
  <c r="D162" i="1"/>
  <c r="D163" i="1"/>
  <c r="D164" i="1"/>
  <c r="D166" i="1"/>
  <c r="D167" i="1"/>
  <c r="D168" i="1"/>
  <c r="D169" i="1"/>
  <c r="D171" i="1"/>
  <c r="D172" i="1"/>
  <c r="D173" i="1"/>
  <c r="D174" i="1"/>
  <c r="D176" i="1"/>
  <c r="D177" i="1"/>
  <c r="D178" i="1"/>
  <c r="D179" i="1"/>
  <c r="D181" i="1"/>
  <c r="D182" i="1"/>
  <c r="D183" i="1"/>
  <c r="D184" i="1"/>
  <c r="D186" i="1"/>
  <c r="D187" i="1"/>
  <c r="D188" i="1"/>
  <c r="D189" i="1"/>
  <c r="D191" i="1"/>
  <c r="D192" i="1"/>
  <c r="D193" i="1"/>
  <c r="D194" i="1"/>
  <c r="D196" i="1"/>
  <c r="D197" i="1"/>
  <c r="D198" i="1"/>
  <c r="D199" i="1"/>
  <c r="D201" i="1"/>
  <c r="D202" i="1"/>
  <c r="D203" i="1"/>
  <c r="D204" i="1"/>
  <c r="D206" i="1"/>
  <c r="D207" i="1"/>
  <c r="D208" i="1"/>
  <c r="D209" i="1"/>
  <c r="D216" i="1"/>
  <c r="D217" i="1"/>
  <c r="D218" i="1"/>
  <c r="D219" i="1"/>
  <c r="D226" i="1"/>
  <c r="D227" i="1"/>
  <c r="D228" i="1"/>
  <c r="D229" i="1"/>
  <c r="D236" i="1"/>
  <c r="D237" i="1"/>
  <c r="D238" i="1"/>
  <c r="D239" i="1"/>
  <c r="D241" i="1"/>
  <c r="D242" i="1"/>
  <c r="D243" i="1"/>
  <c r="D244" i="1"/>
  <c r="D251" i="1"/>
  <c r="D252" i="1"/>
  <c r="D253" i="1"/>
  <c r="D254" i="1"/>
  <c r="D256" i="1"/>
  <c r="D257" i="1"/>
  <c r="D258" i="1"/>
  <c r="D259" i="1"/>
  <c r="D261" i="1"/>
  <c r="D262" i="1"/>
  <c r="D263" i="1"/>
  <c r="D264" i="1"/>
  <c r="D281" i="1"/>
  <c r="D282" i="1"/>
  <c r="D283" i="1"/>
  <c r="D284" i="1"/>
  <c r="D286" i="1"/>
  <c r="D287" i="1"/>
  <c r="D288" i="1"/>
  <c r="D289" i="1"/>
  <c r="D291" i="1"/>
  <c r="D292" i="1"/>
  <c r="D293" i="1"/>
  <c r="D294" i="1"/>
  <c r="D296" i="1"/>
  <c r="D297" i="1"/>
  <c r="D298" i="1"/>
  <c r="D299" i="1"/>
  <c r="D301" i="1"/>
  <c r="D302" i="1"/>
  <c r="D303" i="1"/>
  <c r="D304" i="1"/>
  <c r="D306" i="1"/>
  <c r="D307" i="1"/>
  <c r="D308" i="1"/>
  <c r="D309" i="1"/>
  <c r="D311" i="1"/>
  <c r="D312" i="1"/>
  <c r="D313" i="1"/>
  <c r="D314" i="1"/>
  <c r="D316" i="1"/>
  <c r="D317" i="1"/>
  <c r="D318" i="1"/>
  <c r="D319" i="1"/>
  <c r="D321" i="1"/>
  <c r="D322" i="1"/>
  <c r="D323" i="1"/>
  <c r="D324" i="1"/>
  <c r="D326" i="1"/>
  <c r="D327" i="1"/>
  <c r="D328" i="1"/>
  <c r="D329" i="1"/>
  <c r="D336" i="1"/>
  <c r="D337" i="1"/>
  <c r="D338" i="1"/>
  <c r="D339" i="1"/>
  <c r="D341" i="1"/>
  <c r="D342" i="1"/>
  <c r="D343" i="1"/>
  <c r="D344" i="1"/>
  <c r="D346" i="1"/>
  <c r="D347" i="1"/>
  <c r="D348" i="1"/>
  <c r="D349" i="1"/>
  <c r="D351" i="1"/>
  <c r="D352" i="1"/>
  <c r="D353" i="1"/>
  <c r="D354" i="1"/>
  <c r="D356" i="1"/>
  <c r="D357" i="1"/>
  <c r="D358" i="1"/>
  <c r="D359" i="1"/>
  <c r="D361" i="1"/>
  <c r="D362" i="1"/>
  <c r="D363" i="1"/>
  <c r="D364" i="1"/>
  <c r="D371" i="1"/>
  <c r="D372" i="1"/>
  <c r="D373" i="1"/>
  <c r="D374" i="1"/>
  <c r="D376" i="1"/>
  <c r="D377" i="1"/>
  <c r="D378" i="1"/>
  <c r="D379" i="1"/>
  <c r="D381" i="1"/>
  <c r="D382" i="1"/>
  <c r="D383" i="1"/>
  <c r="D384" i="1"/>
  <c r="D386" i="1"/>
  <c r="D387" i="1"/>
  <c r="D388" i="1"/>
  <c r="D389" i="1"/>
  <c r="D396" i="1"/>
  <c r="D397" i="1"/>
  <c r="D398" i="1"/>
  <c r="D399" i="1"/>
  <c r="D401" i="1"/>
  <c r="D402" i="1"/>
  <c r="D403" i="1"/>
  <c r="D404" i="1"/>
  <c r="D406" i="1"/>
  <c r="D407" i="1"/>
  <c r="D408" i="1"/>
  <c r="D409" i="1"/>
  <c r="S413" i="1" l="1"/>
  <c r="R413" i="1"/>
  <c r="P758" i="1" l="1"/>
  <c r="P759" i="1"/>
  <c r="P760" i="1"/>
  <c r="P757" i="1"/>
  <c r="F760" i="1"/>
  <c r="G760" i="1"/>
  <c r="H760" i="1"/>
  <c r="I760" i="1"/>
  <c r="J760" i="1"/>
  <c r="K760" i="1"/>
  <c r="L760" i="1"/>
  <c r="M760" i="1"/>
  <c r="N760" i="1"/>
  <c r="O760" i="1"/>
  <c r="F759" i="1"/>
  <c r="G759" i="1"/>
  <c r="H759" i="1"/>
  <c r="I759" i="1"/>
  <c r="J759" i="1"/>
  <c r="K759" i="1"/>
  <c r="L759" i="1"/>
  <c r="M759" i="1"/>
  <c r="N759" i="1"/>
  <c r="O759" i="1"/>
  <c r="F758" i="1"/>
  <c r="G758" i="1"/>
  <c r="H758" i="1"/>
  <c r="I758" i="1"/>
  <c r="J758" i="1"/>
  <c r="K758" i="1"/>
  <c r="L758" i="1"/>
  <c r="M758" i="1"/>
  <c r="N758" i="1"/>
  <c r="O758" i="1"/>
  <c r="E758" i="1"/>
  <c r="E759" i="1"/>
  <c r="E760" i="1"/>
  <c r="F757" i="1"/>
  <c r="G757" i="1"/>
  <c r="H757" i="1"/>
  <c r="I757" i="1"/>
  <c r="J757" i="1"/>
  <c r="K757" i="1"/>
  <c r="L757" i="1"/>
  <c r="M757" i="1"/>
  <c r="N757" i="1"/>
  <c r="O757" i="1"/>
  <c r="E757" i="1"/>
  <c r="F766" i="1"/>
  <c r="G766" i="1"/>
  <c r="H766" i="1"/>
  <c r="I766" i="1"/>
  <c r="J766" i="1"/>
  <c r="K766" i="1"/>
  <c r="L766" i="1"/>
  <c r="M766" i="1"/>
  <c r="N766" i="1"/>
  <c r="O766" i="1"/>
  <c r="P766" i="1"/>
  <c r="E766" i="1"/>
  <c r="F771" i="1"/>
  <c r="G771" i="1"/>
  <c r="H771" i="1"/>
  <c r="I771" i="1"/>
  <c r="J771" i="1"/>
  <c r="K771" i="1"/>
  <c r="L771" i="1"/>
  <c r="M771" i="1"/>
  <c r="N771" i="1"/>
  <c r="O771" i="1"/>
  <c r="P771" i="1"/>
  <c r="E771" i="1"/>
  <c r="F761" i="1"/>
  <c r="G761" i="1"/>
  <c r="H761" i="1"/>
  <c r="I761" i="1"/>
  <c r="J761" i="1"/>
  <c r="K761" i="1"/>
  <c r="L761" i="1"/>
  <c r="M761" i="1"/>
  <c r="N761" i="1"/>
  <c r="O761" i="1"/>
  <c r="P761" i="1"/>
  <c r="E761" i="1"/>
  <c r="F751" i="1"/>
  <c r="G751" i="1"/>
  <c r="H751" i="1"/>
  <c r="I751" i="1"/>
  <c r="J751" i="1"/>
  <c r="K751" i="1"/>
  <c r="L751" i="1"/>
  <c r="M751" i="1"/>
  <c r="N751" i="1"/>
  <c r="O751" i="1"/>
  <c r="P751" i="1"/>
  <c r="E751" i="1"/>
  <c r="F746" i="1"/>
  <c r="G746" i="1"/>
  <c r="H746" i="1"/>
  <c r="I746" i="1"/>
  <c r="J746" i="1"/>
  <c r="K746" i="1"/>
  <c r="L746" i="1"/>
  <c r="M746" i="1"/>
  <c r="E746" i="1"/>
  <c r="P122" i="1"/>
  <c r="P123" i="1"/>
  <c r="S15" i="1" s="1"/>
  <c r="P124" i="1"/>
  <c r="P121" i="1"/>
  <c r="P232" i="1"/>
  <c r="P233" i="1"/>
  <c r="P234" i="1"/>
  <c r="P231" i="1"/>
  <c r="D771" i="1" l="1"/>
  <c r="D751" i="1"/>
  <c r="D757" i="1"/>
  <c r="D760" i="1"/>
  <c r="D761" i="1"/>
  <c r="D766" i="1"/>
  <c r="D759" i="1"/>
  <c r="M756" i="1"/>
  <c r="D758" i="1"/>
  <c r="I756" i="1"/>
  <c r="J756" i="1"/>
  <c r="E756" i="1"/>
  <c r="O756" i="1"/>
  <c r="G756" i="1"/>
  <c r="N756" i="1"/>
  <c r="F756" i="1"/>
  <c r="L756" i="1"/>
  <c r="K756" i="1"/>
  <c r="P756" i="1"/>
  <c r="H756" i="1"/>
  <c r="F240" i="1"/>
  <c r="G240" i="1"/>
  <c r="H240" i="1"/>
  <c r="I240" i="1"/>
  <c r="J240" i="1"/>
  <c r="K240" i="1"/>
  <c r="L240" i="1"/>
  <c r="M240" i="1"/>
  <c r="N240" i="1"/>
  <c r="O240" i="1"/>
  <c r="P240" i="1"/>
  <c r="E240" i="1"/>
  <c r="F195" i="1"/>
  <c r="G195" i="1"/>
  <c r="H195" i="1"/>
  <c r="I195" i="1"/>
  <c r="J195" i="1"/>
  <c r="K195" i="1"/>
  <c r="L195" i="1"/>
  <c r="M195" i="1"/>
  <c r="N195" i="1"/>
  <c r="O195" i="1"/>
  <c r="P195" i="1"/>
  <c r="E195" i="1"/>
  <c r="D240" i="1" l="1"/>
  <c r="D756" i="1"/>
  <c r="D195" i="1"/>
  <c r="P851" i="1"/>
  <c r="P846" i="1"/>
  <c r="P841" i="1"/>
  <c r="P836" i="1"/>
  <c r="P831" i="1"/>
  <c r="P826" i="1"/>
  <c r="P821" i="1"/>
  <c r="P816" i="1"/>
  <c r="P811" i="1"/>
  <c r="P810" i="1"/>
  <c r="P809" i="1"/>
  <c r="P808" i="1"/>
  <c r="P807" i="1"/>
  <c r="P801" i="1"/>
  <c r="P796" i="1"/>
  <c r="P791" i="1"/>
  <c r="P786" i="1"/>
  <c r="P785" i="1"/>
  <c r="P784" i="1"/>
  <c r="P783" i="1"/>
  <c r="P782" i="1"/>
  <c r="P776" i="1"/>
  <c r="P746" i="1"/>
  <c r="P741" i="1"/>
  <c r="P736" i="1"/>
  <c r="P731" i="1"/>
  <c r="P726" i="1"/>
  <c r="P721" i="1"/>
  <c r="P716" i="1"/>
  <c r="P711" i="1"/>
  <c r="P706" i="1"/>
  <c r="P701" i="1"/>
  <c r="P700" i="1"/>
  <c r="P699" i="1"/>
  <c r="P698" i="1"/>
  <c r="P697" i="1"/>
  <c r="P691" i="1"/>
  <c r="P686" i="1"/>
  <c r="P681" i="1"/>
  <c r="P676" i="1"/>
  <c r="P675" i="1"/>
  <c r="P670" i="1" s="1"/>
  <c r="P674" i="1"/>
  <c r="P669" i="1" s="1"/>
  <c r="P673" i="1"/>
  <c r="P668" i="1" s="1"/>
  <c r="P672" i="1"/>
  <c r="P667" i="1" s="1"/>
  <c r="P661" i="1"/>
  <c r="P656" i="1"/>
  <c r="P651" i="1"/>
  <c r="P646" i="1"/>
  <c r="P641" i="1"/>
  <c r="P636" i="1"/>
  <c r="P631" i="1"/>
  <c r="P626" i="1"/>
  <c r="P621" i="1"/>
  <c r="P616" i="1"/>
  <c r="P615" i="1"/>
  <c r="P614" i="1"/>
  <c r="P613" i="1"/>
  <c r="P612" i="1"/>
  <c r="P606" i="1"/>
  <c r="P605" i="1"/>
  <c r="P604" i="1"/>
  <c r="P603" i="1"/>
  <c r="P602" i="1"/>
  <c r="P596" i="1"/>
  <c r="P591" i="1"/>
  <c r="P590" i="1"/>
  <c r="P587" i="1"/>
  <c r="P581" i="1"/>
  <c r="P575" i="1"/>
  <c r="P574" i="1"/>
  <c r="P573" i="1"/>
  <c r="P572" i="1"/>
  <c r="P566" i="1"/>
  <c r="P561" i="1"/>
  <c r="P556" i="1"/>
  <c r="P551" i="1"/>
  <c r="P546" i="1"/>
  <c r="P541" i="1"/>
  <c r="P536" i="1"/>
  <c r="P531" i="1"/>
  <c r="P526" i="1"/>
  <c r="P521" i="1"/>
  <c r="P516" i="1"/>
  <c r="P511" i="1"/>
  <c r="P510" i="1"/>
  <c r="P509" i="1"/>
  <c r="P508" i="1"/>
  <c r="P507" i="1"/>
  <c r="P501" i="1"/>
  <c r="P496" i="1"/>
  <c r="P491" i="1"/>
  <c r="P486" i="1"/>
  <c r="P481" i="1"/>
  <c r="P476" i="1"/>
  <c r="P471" i="1"/>
  <c r="P466" i="1"/>
  <c r="P461" i="1"/>
  <c r="P456" i="1"/>
  <c r="P451" i="1"/>
  <c r="P450" i="1"/>
  <c r="P449" i="1"/>
  <c r="P448" i="1"/>
  <c r="P447" i="1"/>
  <c r="P436" i="1"/>
  <c r="P431" i="1"/>
  <c r="P426" i="1"/>
  <c r="P421" i="1"/>
  <c r="P420" i="1"/>
  <c r="P419" i="1"/>
  <c r="P418" i="1"/>
  <c r="P417" i="1"/>
  <c r="P405" i="1"/>
  <c r="P400" i="1"/>
  <c r="P395" i="1"/>
  <c r="P394" i="1"/>
  <c r="P393" i="1"/>
  <c r="P392" i="1"/>
  <c r="P391" i="1"/>
  <c r="P385" i="1"/>
  <c r="P380" i="1"/>
  <c r="P375" i="1"/>
  <c r="P370" i="1"/>
  <c r="P369" i="1"/>
  <c r="P368" i="1"/>
  <c r="P367" i="1"/>
  <c r="P366" i="1"/>
  <c r="P360" i="1"/>
  <c r="P355" i="1"/>
  <c r="P350" i="1"/>
  <c r="P345" i="1"/>
  <c r="P340" i="1"/>
  <c r="P335" i="1"/>
  <c r="P334" i="1"/>
  <c r="P333" i="1"/>
  <c r="P332" i="1"/>
  <c r="P331" i="1"/>
  <c r="P325" i="1"/>
  <c r="P320" i="1"/>
  <c r="P315" i="1"/>
  <c r="P310" i="1"/>
  <c r="P305" i="1"/>
  <c r="P300" i="1"/>
  <c r="P295" i="1"/>
  <c r="P290" i="1"/>
  <c r="P285" i="1"/>
  <c r="P280" i="1"/>
  <c r="P279" i="1"/>
  <c r="P278" i="1"/>
  <c r="P277" i="1"/>
  <c r="P276" i="1"/>
  <c r="P260" i="1"/>
  <c r="P255" i="1"/>
  <c r="P250" i="1"/>
  <c r="P249" i="1"/>
  <c r="P248" i="1"/>
  <c r="P247" i="1"/>
  <c r="P246" i="1"/>
  <c r="P235" i="1"/>
  <c r="P225" i="1"/>
  <c r="P224" i="1"/>
  <c r="P214" i="1" s="1"/>
  <c r="P223" i="1"/>
  <c r="P213" i="1" s="1"/>
  <c r="P222" i="1"/>
  <c r="P212" i="1" s="1"/>
  <c r="P221" i="1"/>
  <c r="P211" i="1" s="1"/>
  <c r="P215" i="1"/>
  <c r="P205" i="1"/>
  <c r="P200" i="1"/>
  <c r="P190" i="1"/>
  <c r="P185" i="1"/>
  <c r="P180" i="1"/>
  <c r="P175" i="1"/>
  <c r="P170" i="1"/>
  <c r="P165" i="1"/>
  <c r="P160" i="1"/>
  <c r="P155" i="1"/>
  <c r="P150" i="1"/>
  <c r="P145" i="1"/>
  <c r="P140" i="1"/>
  <c r="P135" i="1"/>
  <c r="P130" i="1"/>
  <c r="P125" i="1"/>
  <c r="P115" i="1"/>
  <c r="P110" i="1"/>
  <c r="P105" i="1"/>
  <c r="P100" i="1"/>
  <c r="P95" i="1"/>
  <c r="P90" i="1"/>
  <c r="P85" i="1"/>
  <c r="P80" i="1"/>
  <c r="P75" i="1"/>
  <c r="P70" i="1"/>
  <c r="P65" i="1"/>
  <c r="P63" i="1"/>
  <c r="P62" i="1"/>
  <c r="P57" i="1" s="1"/>
  <c r="P61" i="1"/>
  <c r="P60" i="1"/>
  <c r="P59" i="1"/>
  <c r="P54" i="1" s="1"/>
  <c r="P48" i="1"/>
  <c r="P43" i="1"/>
  <c r="P38" i="1"/>
  <c r="P33" i="1"/>
  <c r="P28" i="1"/>
  <c r="P23" i="1"/>
  <c r="P22" i="1"/>
  <c r="P21" i="1"/>
  <c r="P20" i="1"/>
  <c r="P19" i="1"/>
  <c r="S412" i="1" l="1"/>
  <c r="S415" i="1" s="1"/>
  <c r="S411" i="1"/>
  <c r="S13" i="1"/>
  <c r="P56" i="1"/>
  <c r="S14" i="1"/>
  <c r="P445" i="1"/>
  <c r="P414" i="1" s="1"/>
  <c r="P274" i="1"/>
  <c r="P269" i="1" s="1"/>
  <c r="P390" i="1"/>
  <c r="P506" i="1"/>
  <c r="P55" i="1"/>
  <c r="P806" i="1"/>
  <c r="P781" i="1"/>
  <c r="P696" i="1"/>
  <c r="P671" i="1"/>
  <c r="P611" i="1"/>
  <c r="P601" i="1"/>
  <c r="P586" i="1"/>
  <c r="P571" i="1"/>
  <c r="P444" i="1"/>
  <c r="P443" i="1"/>
  <c r="P412" i="1" s="1"/>
  <c r="P446" i="1"/>
  <c r="P442" i="1"/>
  <c r="P411" i="1" s="1"/>
  <c r="P416" i="1"/>
  <c r="P365" i="1"/>
  <c r="P272" i="1"/>
  <c r="P267" i="1" s="1"/>
  <c r="P273" i="1"/>
  <c r="P268" i="1" s="1"/>
  <c r="P330" i="1"/>
  <c r="P275" i="1"/>
  <c r="P271" i="1"/>
  <c r="P266" i="1" s="1"/>
  <c r="P13" i="1" s="1"/>
  <c r="P16" i="1"/>
  <c r="P245" i="1"/>
  <c r="P230" i="1"/>
  <c r="P220" i="1"/>
  <c r="P210" i="1"/>
  <c r="P120" i="1"/>
  <c r="P58" i="1"/>
  <c r="P18" i="1"/>
  <c r="O613" i="1"/>
  <c r="O614" i="1"/>
  <c r="O615" i="1"/>
  <c r="O612" i="1"/>
  <c r="O656" i="1"/>
  <c r="D656" i="1" s="1"/>
  <c r="S16" i="1" l="1"/>
  <c r="P15" i="1"/>
  <c r="S17" i="1" s="1"/>
  <c r="P14" i="1"/>
  <c r="P8" i="1" s="1"/>
  <c r="P413" i="1"/>
  <c r="P53" i="1"/>
  <c r="P666" i="1"/>
  <c r="P441" i="1"/>
  <c r="P7" i="1"/>
  <c r="P10" i="1"/>
  <c r="P265" i="1"/>
  <c r="P270" i="1"/>
  <c r="O448" i="1"/>
  <c r="O449" i="1"/>
  <c r="O450" i="1"/>
  <c r="O447" i="1"/>
  <c r="I496" i="1"/>
  <c r="J496" i="1"/>
  <c r="K496" i="1"/>
  <c r="L496" i="1"/>
  <c r="M496" i="1"/>
  <c r="N496" i="1"/>
  <c r="O496" i="1"/>
  <c r="F496" i="1"/>
  <c r="G496" i="1"/>
  <c r="H496" i="1"/>
  <c r="E496" i="1"/>
  <c r="F491" i="1"/>
  <c r="G491" i="1"/>
  <c r="H491" i="1"/>
  <c r="I491" i="1"/>
  <c r="J491" i="1"/>
  <c r="K491" i="1"/>
  <c r="L491" i="1"/>
  <c r="M491" i="1"/>
  <c r="N491" i="1"/>
  <c r="O491" i="1"/>
  <c r="E491" i="1"/>
  <c r="O63" i="1"/>
  <c r="O60" i="1"/>
  <c r="O61" i="1"/>
  <c r="R14" i="1" s="1"/>
  <c r="O62" i="1"/>
  <c r="O59" i="1"/>
  <c r="F110" i="1"/>
  <c r="G110" i="1"/>
  <c r="H110" i="1"/>
  <c r="I110" i="1"/>
  <c r="J110" i="1"/>
  <c r="K110" i="1"/>
  <c r="L110" i="1"/>
  <c r="M110" i="1"/>
  <c r="N110" i="1"/>
  <c r="O110" i="1"/>
  <c r="E110" i="1"/>
  <c r="M105" i="1"/>
  <c r="N105" i="1"/>
  <c r="F105" i="1"/>
  <c r="G105" i="1"/>
  <c r="H105" i="1"/>
  <c r="I105" i="1"/>
  <c r="J105" i="1"/>
  <c r="K105" i="1"/>
  <c r="L105" i="1"/>
  <c r="E105" i="1"/>
  <c r="S18" i="1" l="1"/>
  <c r="D110" i="1"/>
  <c r="D491" i="1"/>
  <c r="P9" i="1"/>
  <c r="P6" i="1" s="1"/>
  <c r="D496" i="1"/>
  <c r="P12" i="1"/>
  <c r="P410" i="1"/>
  <c r="O121" i="1" l="1"/>
  <c r="O123" i="1"/>
  <c r="R15" i="1" s="1"/>
  <c r="O124" i="1"/>
  <c r="O122" i="1"/>
  <c r="F190" i="1"/>
  <c r="G190" i="1"/>
  <c r="H190" i="1"/>
  <c r="I190" i="1"/>
  <c r="J190" i="1"/>
  <c r="K190" i="1"/>
  <c r="L190" i="1"/>
  <c r="M190" i="1"/>
  <c r="N190" i="1"/>
  <c r="O190" i="1"/>
  <c r="E190" i="1"/>
  <c r="D190" i="1" l="1"/>
  <c r="O233" i="1"/>
  <c r="O508" i="1" l="1"/>
  <c r="O509" i="1"/>
  <c r="O510" i="1"/>
  <c r="O507" i="1"/>
  <c r="O105" i="1" l="1"/>
  <c r="D105" i="1" s="1"/>
  <c r="O746" i="1" l="1"/>
  <c r="N746" i="1"/>
  <c r="O419" i="1"/>
  <c r="O801" i="1"/>
  <c r="N801" i="1"/>
  <c r="N784" i="1"/>
  <c r="D746" i="1" l="1"/>
  <c r="N448" i="1"/>
  <c r="N449" i="1"/>
  <c r="N450" i="1"/>
  <c r="N447" i="1"/>
  <c r="F486" i="1"/>
  <c r="G486" i="1"/>
  <c r="H486" i="1"/>
  <c r="I486" i="1"/>
  <c r="J486" i="1"/>
  <c r="K486" i="1"/>
  <c r="L486" i="1"/>
  <c r="M486" i="1"/>
  <c r="N486" i="1"/>
  <c r="O486" i="1"/>
  <c r="E486" i="1"/>
  <c r="D486" i="1" l="1"/>
  <c r="F776" i="1"/>
  <c r="G776" i="1"/>
  <c r="H776" i="1"/>
  <c r="I776" i="1"/>
  <c r="J776" i="1"/>
  <c r="K776" i="1"/>
  <c r="L776" i="1"/>
  <c r="M776" i="1"/>
  <c r="N776" i="1"/>
  <c r="O776" i="1"/>
  <c r="E776" i="1"/>
  <c r="D776" i="1" l="1"/>
  <c r="E481" i="1"/>
  <c r="F481" i="1"/>
  <c r="G481" i="1"/>
  <c r="H481" i="1"/>
  <c r="I481" i="1"/>
  <c r="J481" i="1"/>
  <c r="K481" i="1"/>
  <c r="L481" i="1"/>
  <c r="M481" i="1"/>
  <c r="O481" i="1"/>
  <c r="N481" i="1"/>
  <c r="F476" i="1"/>
  <c r="G476" i="1"/>
  <c r="H476" i="1"/>
  <c r="I476" i="1"/>
  <c r="J476" i="1"/>
  <c r="K476" i="1"/>
  <c r="L476" i="1"/>
  <c r="M476" i="1"/>
  <c r="E476" i="1"/>
  <c r="O476" i="1"/>
  <c r="N476" i="1"/>
  <c r="D476" i="1" l="1"/>
  <c r="D481" i="1"/>
  <c r="O446" i="1"/>
  <c r="N123" i="1"/>
  <c r="N122" i="1"/>
  <c r="F185" i="1"/>
  <c r="G185" i="1"/>
  <c r="H185" i="1"/>
  <c r="I185" i="1"/>
  <c r="J185" i="1"/>
  <c r="K185" i="1"/>
  <c r="L185" i="1"/>
  <c r="M185" i="1"/>
  <c r="N185" i="1"/>
  <c r="O185" i="1"/>
  <c r="E185" i="1"/>
  <c r="D185" i="1" s="1"/>
  <c r="N508" i="1" l="1"/>
  <c r="N509" i="1"/>
  <c r="N510" i="1"/>
  <c r="L62" i="1" l="1"/>
  <c r="L61" i="1"/>
  <c r="L60" i="1"/>
  <c r="L59" i="1"/>
  <c r="K62" i="1"/>
  <c r="K61" i="1"/>
  <c r="K60" i="1"/>
  <c r="K59" i="1"/>
  <c r="J62" i="1"/>
  <c r="J61" i="1"/>
  <c r="J60" i="1"/>
  <c r="J59" i="1"/>
  <c r="I62" i="1"/>
  <c r="I61" i="1"/>
  <c r="I60" i="1"/>
  <c r="I59" i="1"/>
  <c r="H62" i="1"/>
  <c r="H61" i="1"/>
  <c r="H60" i="1"/>
  <c r="H59" i="1"/>
  <c r="G62" i="1"/>
  <c r="G61" i="1"/>
  <c r="G60" i="1"/>
  <c r="G59" i="1"/>
  <c r="F62" i="1"/>
  <c r="F61" i="1"/>
  <c r="F60" i="1"/>
  <c r="F59" i="1"/>
  <c r="E62" i="1"/>
  <c r="E61" i="1"/>
  <c r="E60" i="1"/>
  <c r="E59" i="1"/>
  <c r="M122" i="1"/>
  <c r="M123" i="1"/>
  <c r="M124" i="1"/>
  <c r="M121" i="1"/>
  <c r="N62" i="1"/>
  <c r="N61" i="1"/>
  <c r="N60" i="1"/>
  <c r="M60" i="1"/>
  <c r="M61" i="1"/>
  <c r="M62" i="1"/>
  <c r="N59" i="1"/>
  <c r="M59" i="1"/>
  <c r="N124" i="1"/>
  <c r="N121" i="1"/>
  <c r="D60" i="1" l="1"/>
  <c r="D59" i="1"/>
  <c r="D62" i="1"/>
  <c r="D61" i="1"/>
  <c r="E471" i="1"/>
  <c r="F471" i="1"/>
  <c r="G471" i="1"/>
  <c r="H471" i="1"/>
  <c r="I471" i="1"/>
  <c r="J471" i="1"/>
  <c r="K471" i="1"/>
  <c r="L471" i="1"/>
  <c r="M471" i="1"/>
  <c r="O471" i="1" l="1"/>
  <c r="N471" i="1"/>
  <c r="D471" i="1" s="1"/>
  <c r="M233" i="1" l="1"/>
  <c r="M511" i="1" l="1"/>
  <c r="F741" i="1" l="1"/>
  <c r="G741" i="1"/>
  <c r="H741" i="1"/>
  <c r="I741" i="1"/>
  <c r="J741" i="1"/>
  <c r="K741" i="1"/>
  <c r="L741" i="1"/>
  <c r="M741" i="1"/>
  <c r="N741" i="1"/>
  <c r="O741" i="1"/>
  <c r="E741" i="1"/>
  <c r="D741" i="1" l="1"/>
  <c r="M508" i="1"/>
  <c r="M509" i="1"/>
  <c r="M510" i="1"/>
  <c r="M507" i="1"/>
  <c r="F566" i="1"/>
  <c r="G566" i="1"/>
  <c r="H566" i="1"/>
  <c r="I566" i="1"/>
  <c r="J566" i="1"/>
  <c r="K566" i="1"/>
  <c r="L566" i="1"/>
  <c r="M566" i="1"/>
  <c r="N566" i="1"/>
  <c r="O566" i="1"/>
  <c r="E566" i="1"/>
  <c r="D566" i="1" l="1"/>
  <c r="O698" i="1"/>
  <c r="O699" i="1"/>
  <c r="R412" i="1" s="1"/>
  <c r="O697" i="1"/>
  <c r="N698" i="1"/>
  <c r="N699" i="1"/>
  <c r="N697" i="1"/>
  <c r="M697" i="1" l="1"/>
  <c r="M698" i="1"/>
  <c r="M699" i="1"/>
  <c r="M450" i="1" l="1"/>
  <c r="M449" i="1"/>
  <c r="M448" i="1"/>
  <c r="M447" i="1"/>
  <c r="L450" i="1"/>
  <c r="L449" i="1"/>
  <c r="L448" i="1"/>
  <c r="L447" i="1"/>
  <c r="K450" i="1"/>
  <c r="K449" i="1"/>
  <c r="K448" i="1"/>
  <c r="K447" i="1"/>
  <c r="J450" i="1"/>
  <c r="J449" i="1"/>
  <c r="J448" i="1"/>
  <c r="J447" i="1"/>
  <c r="I450" i="1"/>
  <c r="I449" i="1"/>
  <c r="I448" i="1"/>
  <c r="I447" i="1"/>
  <c r="H450" i="1"/>
  <c r="H449" i="1"/>
  <c r="H448" i="1"/>
  <c r="H447" i="1"/>
  <c r="G450" i="1"/>
  <c r="G449" i="1"/>
  <c r="G448" i="1"/>
  <c r="G447" i="1"/>
  <c r="F450" i="1"/>
  <c r="F449" i="1"/>
  <c r="F448" i="1"/>
  <c r="F447" i="1"/>
  <c r="E450" i="1"/>
  <c r="E449" i="1"/>
  <c r="E447" i="1"/>
  <c r="E448" i="1"/>
  <c r="D450" i="1" l="1"/>
  <c r="D447" i="1"/>
  <c r="D448" i="1"/>
  <c r="D449" i="1"/>
  <c r="N507" i="1"/>
  <c r="L510" i="1"/>
  <c r="L509" i="1"/>
  <c r="L508" i="1"/>
  <c r="L507" i="1"/>
  <c r="K510" i="1"/>
  <c r="K509" i="1"/>
  <c r="K508" i="1"/>
  <c r="K507" i="1"/>
  <c r="J510" i="1"/>
  <c r="J509" i="1"/>
  <c r="J508" i="1"/>
  <c r="J507" i="1"/>
  <c r="I510" i="1"/>
  <c r="I509" i="1"/>
  <c r="I508" i="1"/>
  <c r="I507" i="1"/>
  <c r="H510" i="1"/>
  <c r="H509" i="1"/>
  <c r="H508" i="1"/>
  <c r="H507" i="1"/>
  <c r="G510" i="1"/>
  <c r="G509" i="1"/>
  <c r="G508" i="1"/>
  <c r="G507" i="1"/>
  <c r="F510" i="1"/>
  <c r="F509" i="1"/>
  <c r="F508" i="1"/>
  <c r="F507" i="1"/>
  <c r="E510" i="1"/>
  <c r="E509" i="1"/>
  <c r="E508" i="1"/>
  <c r="E507" i="1"/>
  <c r="D507" i="1" l="1"/>
  <c r="D508" i="1"/>
  <c r="D509" i="1"/>
  <c r="D510" i="1"/>
  <c r="F100" i="1"/>
  <c r="G100" i="1"/>
  <c r="H100" i="1"/>
  <c r="I100" i="1"/>
  <c r="J100" i="1"/>
  <c r="K100" i="1"/>
  <c r="L100" i="1"/>
  <c r="M100" i="1"/>
  <c r="N100" i="1"/>
  <c r="O100" i="1"/>
  <c r="E100" i="1"/>
  <c r="D100" i="1" l="1"/>
  <c r="O700" i="1"/>
  <c r="F721" i="1"/>
  <c r="G721" i="1"/>
  <c r="H721" i="1"/>
  <c r="I721" i="1"/>
  <c r="J721" i="1"/>
  <c r="K721" i="1"/>
  <c r="L721" i="1"/>
  <c r="M721" i="1"/>
  <c r="N721" i="1"/>
  <c r="O721" i="1"/>
  <c r="E721" i="1"/>
  <c r="D721" i="1" l="1"/>
  <c r="M589" i="1"/>
  <c r="M588" i="1"/>
  <c r="F700" i="1" l="1"/>
  <c r="G700" i="1"/>
  <c r="H700" i="1"/>
  <c r="I700" i="1"/>
  <c r="J700" i="1"/>
  <c r="K700" i="1"/>
  <c r="L700" i="1"/>
  <c r="M700" i="1"/>
  <c r="N700" i="1"/>
  <c r="F699" i="1"/>
  <c r="G699" i="1"/>
  <c r="H699" i="1"/>
  <c r="I699" i="1"/>
  <c r="J699" i="1"/>
  <c r="K699" i="1"/>
  <c r="L699" i="1"/>
  <c r="F698" i="1"/>
  <c r="G698" i="1"/>
  <c r="H698" i="1"/>
  <c r="I698" i="1"/>
  <c r="J698" i="1"/>
  <c r="K698" i="1"/>
  <c r="L698" i="1"/>
  <c r="E698" i="1"/>
  <c r="E699" i="1"/>
  <c r="E700" i="1"/>
  <c r="F697" i="1"/>
  <c r="G697" i="1"/>
  <c r="H697" i="1"/>
  <c r="I697" i="1"/>
  <c r="J697" i="1"/>
  <c r="K697" i="1"/>
  <c r="L697" i="1"/>
  <c r="E697" i="1"/>
  <c r="D699" i="1" l="1"/>
  <c r="D698" i="1"/>
  <c r="D697" i="1"/>
  <c r="D700" i="1"/>
  <c r="M786" i="1"/>
  <c r="F561" i="1" l="1"/>
  <c r="G561" i="1"/>
  <c r="H561" i="1"/>
  <c r="I561" i="1"/>
  <c r="J561" i="1"/>
  <c r="K561" i="1"/>
  <c r="L561" i="1"/>
  <c r="M561" i="1"/>
  <c r="N561" i="1"/>
  <c r="O561" i="1"/>
  <c r="E561" i="1"/>
  <c r="F736" i="1"/>
  <c r="G736" i="1"/>
  <c r="H736" i="1"/>
  <c r="I736" i="1"/>
  <c r="J736" i="1"/>
  <c r="K736" i="1"/>
  <c r="L736" i="1"/>
  <c r="M736" i="1"/>
  <c r="N736" i="1"/>
  <c r="O736" i="1"/>
  <c r="E736" i="1"/>
  <c r="D736" i="1" l="1"/>
  <c r="D561" i="1"/>
  <c r="M125" i="1"/>
  <c r="N125" i="1"/>
  <c r="N511" i="1" l="1"/>
  <c r="N63" i="1" l="1"/>
  <c r="O248" i="1" l="1"/>
  <c r="O247" i="1"/>
  <c r="N786" i="1"/>
  <c r="O786" i="1"/>
  <c r="L140" i="1" l="1"/>
  <c r="M140" i="1"/>
  <c r="N140" i="1"/>
  <c r="O140" i="1"/>
  <c r="L135" i="1"/>
  <c r="M135" i="1"/>
  <c r="N135" i="1"/>
  <c r="O135" i="1"/>
  <c r="L130" i="1"/>
  <c r="M130" i="1"/>
  <c r="N130" i="1"/>
  <c r="O130" i="1"/>
  <c r="L125" i="1"/>
  <c r="O125" i="1"/>
  <c r="L124" i="1"/>
  <c r="L57" i="1" s="1"/>
  <c r="M57" i="1"/>
  <c r="N57" i="1"/>
  <c r="O57" i="1"/>
  <c r="L123" i="1"/>
  <c r="L56" i="1" s="1"/>
  <c r="N56" i="1"/>
  <c r="O56" i="1"/>
  <c r="L122" i="1"/>
  <c r="M55" i="1"/>
  <c r="N55" i="1"/>
  <c r="O55" i="1"/>
  <c r="L121" i="1"/>
  <c r="L54" i="1" s="1"/>
  <c r="M120" i="1"/>
  <c r="L115" i="1"/>
  <c r="M115" i="1"/>
  <c r="N115" i="1"/>
  <c r="O115" i="1"/>
  <c r="L95" i="1"/>
  <c r="M95" i="1"/>
  <c r="N95" i="1"/>
  <c r="O95" i="1"/>
  <c r="L90" i="1"/>
  <c r="M90" i="1"/>
  <c r="N90" i="1"/>
  <c r="O90" i="1"/>
  <c r="L85" i="1"/>
  <c r="M85" i="1"/>
  <c r="N85" i="1"/>
  <c r="O85" i="1"/>
  <c r="L80" i="1"/>
  <c r="M80" i="1"/>
  <c r="N80" i="1"/>
  <c r="O80" i="1"/>
  <c r="L75" i="1"/>
  <c r="M75" i="1"/>
  <c r="N75" i="1"/>
  <c r="O75" i="1"/>
  <c r="L70" i="1"/>
  <c r="M70" i="1"/>
  <c r="N70" i="1"/>
  <c r="O70" i="1"/>
  <c r="L65" i="1"/>
  <c r="M65" i="1"/>
  <c r="N65" i="1"/>
  <c r="O65" i="1"/>
  <c r="L63" i="1"/>
  <c r="M63" i="1"/>
  <c r="M54" i="1"/>
  <c r="N54" i="1"/>
  <c r="M48" i="1"/>
  <c r="N48" i="1"/>
  <c r="O48" i="1"/>
  <c r="M43" i="1"/>
  <c r="N43" i="1"/>
  <c r="O43" i="1"/>
  <c r="M38" i="1"/>
  <c r="N38" i="1"/>
  <c r="O38" i="1"/>
  <c r="M33" i="1"/>
  <c r="N33" i="1"/>
  <c r="O33" i="1"/>
  <c r="M28" i="1"/>
  <c r="N28" i="1"/>
  <c r="O28" i="1"/>
  <c r="M23" i="1"/>
  <c r="N23" i="1"/>
  <c r="O23" i="1"/>
  <c r="M22" i="1"/>
  <c r="N22" i="1"/>
  <c r="O22" i="1"/>
  <c r="M21" i="1"/>
  <c r="N21" i="1"/>
  <c r="O21" i="1"/>
  <c r="M20" i="1"/>
  <c r="N20" i="1"/>
  <c r="O20" i="1"/>
  <c r="M19" i="1"/>
  <c r="N19" i="1"/>
  <c r="O19" i="1"/>
  <c r="L120" i="1" l="1"/>
  <c r="O120" i="1"/>
  <c r="O58" i="1"/>
  <c r="O54" i="1"/>
  <c r="O53" i="1" s="1"/>
  <c r="L58" i="1"/>
  <c r="N120" i="1"/>
  <c r="M58" i="1"/>
  <c r="M56" i="1"/>
  <c r="N58" i="1"/>
  <c r="L55" i="1"/>
  <c r="N53" i="1"/>
  <c r="O18" i="1"/>
  <c r="N18" i="1"/>
  <c r="M18" i="1"/>
  <c r="M53" i="1" l="1"/>
  <c r="F22" i="1"/>
  <c r="G22" i="1"/>
  <c r="H22" i="1"/>
  <c r="I22" i="1"/>
  <c r="J22" i="1"/>
  <c r="K22" i="1"/>
  <c r="L22" i="1"/>
  <c r="F21" i="1"/>
  <c r="G21" i="1"/>
  <c r="H21" i="1"/>
  <c r="I21" i="1"/>
  <c r="J21" i="1"/>
  <c r="K21" i="1"/>
  <c r="L21" i="1"/>
  <c r="F20" i="1"/>
  <c r="G20" i="1"/>
  <c r="H20" i="1"/>
  <c r="I20" i="1"/>
  <c r="J20" i="1"/>
  <c r="K20" i="1"/>
  <c r="L20" i="1"/>
  <c r="E20" i="1"/>
  <c r="E21" i="1"/>
  <c r="E22" i="1"/>
  <c r="F19" i="1"/>
  <c r="G19" i="1"/>
  <c r="H19" i="1"/>
  <c r="I19" i="1"/>
  <c r="J19" i="1"/>
  <c r="K19" i="1"/>
  <c r="L19" i="1"/>
  <c r="E19" i="1"/>
  <c r="D19" i="1" l="1"/>
  <c r="D22" i="1"/>
  <c r="D21" i="1"/>
  <c r="D20" i="1"/>
  <c r="F716" i="1"/>
  <c r="G716" i="1"/>
  <c r="H716" i="1"/>
  <c r="I716" i="1"/>
  <c r="J716" i="1"/>
  <c r="K716" i="1"/>
  <c r="L716" i="1"/>
  <c r="M716" i="1"/>
  <c r="N716" i="1"/>
  <c r="O716" i="1"/>
  <c r="E716" i="1"/>
  <c r="F711" i="1"/>
  <c r="G711" i="1"/>
  <c r="H711" i="1"/>
  <c r="I711" i="1"/>
  <c r="J711" i="1"/>
  <c r="K711" i="1"/>
  <c r="L711" i="1"/>
  <c r="M711" i="1"/>
  <c r="N711" i="1"/>
  <c r="O711" i="1"/>
  <c r="E711" i="1"/>
  <c r="F785" i="1"/>
  <c r="G785" i="1"/>
  <c r="H785" i="1"/>
  <c r="I785" i="1"/>
  <c r="J785" i="1"/>
  <c r="K785" i="1"/>
  <c r="L785" i="1"/>
  <c r="M785" i="1"/>
  <c r="N785" i="1"/>
  <c r="O785" i="1"/>
  <c r="E785" i="1"/>
  <c r="F784" i="1"/>
  <c r="G784" i="1"/>
  <c r="H784" i="1"/>
  <c r="I784" i="1"/>
  <c r="J784" i="1"/>
  <c r="K784" i="1"/>
  <c r="L784" i="1"/>
  <c r="M784" i="1"/>
  <c r="O784" i="1"/>
  <c r="E784" i="1"/>
  <c r="F783" i="1"/>
  <c r="G783" i="1"/>
  <c r="H783" i="1"/>
  <c r="I783" i="1"/>
  <c r="J783" i="1"/>
  <c r="K783" i="1"/>
  <c r="L783" i="1"/>
  <c r="M783" i="1"/>
  <c r="N783" i="1"/>
  <c r="O783" i="1"/>
  <c r="E783" i="1"/>
  <c r="F782" i="1"/>
  <c r="G782" i="1"/>
  <c r="H782" i="1"/>
  <c r="I782" i="1"/>
  <c r="J782" i="1"/>
  <c r="K782" i="1"/>
  <c r="L782" i="1"/>
  <c r="M782" i="1"/>
  <c r="N782" i="1"/>
  <c r="O782" i="1"/>
  <c r="E782" i="1"/>
  <c r="D784" i="1" l="1"/>
  <c r="U784" i="1" s="1"/>
  <c r="D716" i="1"/>
  <c r="D782" i="1"/>
  <c r="D785" i="1"/>
  <c r="D783" i="1"/>
  <c r="U783" i="1" s="1"/>
  <c r="D711" i="1"/>
  <c r="L781" i="1"/>
  <c r="L604" i="1"/>
  <c r="U786" i="1" l="1"/>
  <c r="M807" i="1"/>
  <c r="N807" i="1"/>
  <c r="O807" i="1"/>
  <c r="M808" i="1"/>
  <c r="N808" i="1"/>
  <c r="O808" i="1"/>
  <c r="M809" i="1"/>
  <c r="N809" i="1"/>
  <c r="O809" i="1"/>
  <c r="M810" i="1"/>
  <c r="N810" i="1"/>
  <c r="O810" i="1"/>
  <c r="L808" i="1"/>
  <c r="L809" i="1"/>
  <c r="L810" i="1"/>
  <c r="L807" i="1"/>
  <c r="M672" i="1"/>
  <c r="M667" i="1" s="1"/>
  <c r="N672" i="1"/>
  <c r="N667" i="1" s="1"/>
  <c r="O672" i="1"/>
  <c r="O667" i="1" s="1"/>
  <c r="M673" i="1"/>
  <c r="M668" i="1" s="1"/>
  <c r="N673" i="1"/>
  <c r="N668" i="1" s="1"/>
  <c r="O673" i="1"/>
  <c r="O668" i="1" s="1"/>
  <c r="M674" i="1"/>
  <c r="M669" i="1" s="1"/>
  <c r="N674" i="1"/>
  <c r="N669" i="1" s="1"/>
  <c r="O674" i="1"/>
  <c r="O669" i="1" s="1"/>
  <c r="M675" i="1"/>
  <c r="M670" i="1" s="1"/>
  <c r="N675" i="1"/>
  <c r="N670" i="1" s="1"/>
  <c r="O675" i="1"/>
  <c r="O670" i="1" s="1"/>
  <c r="L673" i="1"/>
  <c r="L674" i="1"/>
  <c r="L675" i="1"/>
  <c r="D675" i="1" s="1"/>
  <c r="L672" i="1"/>
  <c r="D672" i="1" s="1"/>
  <c r="M612" i="1"/>
  <c r="N612" i="1"/>
  <c r="M613" i="1"/>
  <c r="N613" i="1"/>
  <c r="M614" i="1"/>
  <c r="N614" i="1"/>
  <c r="M615" i="1"/>
  <c r="N615" i="1"/>
  <c r="L613" i="1"/>
  <c r="L614" i="1"/>
  <c r="L615" i="1"/>
  <c r="L612" i="1"/>
  <c r="M587" i="1"/>
  <c r="N587" i="1"/>
  <c r="O587" i="1"/>
  <c r="N588" i="1"/>
  <c r="O588" i="1"/>
  <c r="N589" i="1"/>
  <c r="O589" i="1"/>
  <c r="M590" i="1"/>
  <c r="N590" i="1"/>
  <c r="O590" i="1"/>
  <c r="L588" i="1"/>
  <c r="L589" i="1"/>
  <c r="L590" i="1"/>
  <c r="L587" i="1"/>
  <c r="M417" i="1"/>
  <c r="N417" i="1"/>
  <c r="O417" i="1"/>
  <c r="M418" i="1"/>
  <c r="N418" i="1"/>
  <c r="O418" i="1"/>
  <c r="M419" i="1"/>
  <c r="N419" i="1"/>
  <c r="M420" i="1"/>
  <c r="N420" i="1"/>
  <c r="O420" i="1"/>
  <c r="L418" i="1"/>
  <c r="L419" i="1"/>
  <c r="L420" i="1"/>
  <c r="L417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L277" i="1"/>
  <c r="L278" i="1"/>
  <c r="L279" i="1"/>
  <c r="L276" i="1"/>
  <c r="M246" i="1"/>
  <c r="N246" i="1"/>
  <c r="O246" i="1"/>
  <c r="M247" i="1"/>
  <c r="N247" i="1"/>
  <c r="M248" i="1"/>
  <c r="N248" i="1"/>
  <c r="M249" i="1"/>
  <c r="N249" i="1"/>
  <c r="O249" i="1"/>
  <c r="L247" i="1"/>
  <c r="L248" i="1"/>
  <c r="L249" i="1"/>
  <c r="L246" i="1"/>
  <c r="D673" i="1" l="1"/>
  <c r="D674" i="1"/>
  <c r="O806" i="1"/>
  <c r="N806" i="1"/>
  <c r="F810" i="1" l="1"/>
  <c r="G810" i="1"/>
  <c r="H810" i="1"/>
  <c r="I810" i="1"/>
  <c r="J810" i="1"/>
  <c r="K810" i="1"/>
  <c r="F809" i="1"/>
  <c r="G809" i="1"/>
  <c r="H809" i="1"/>
  <c r="I809" i="1"/>
  <c r="J809" i="1"/>
  <c r="K809" i="1"/>
  <c r="F808" i="1"/>
  <c r="G808" i="1"/>
  <c r="H808" i="1"/>
  <c r="I808" i="1"/>
  <c r="J808" i="1"/>
  <c r="K808" i="1"/>
  <c r="E808" i="1"/>
  <c r="E809" i="1"/>
  <c r="E810" i="1"/>
  <c r="D810" i="1" s="1"/>
  <c r="F807" i="1"/>
  <c r="G807" i="1"/>
  <c r="H807" i="1"/>
  <c r="I807" i="1"/>
  <c r="J807" i="1"/>
  <c r="K807" i="1"/>
  <c r="E807" i="1"/>
  <c r="F670" i="1"/>
  <c r="G670" i="1"/>
  <c r="H670" i="1"/>
  <c r="I670" i="1"/>
  <c r="J670" i="1"/>
  <c r="K670" i="1"/>
  <c r="L670" i="1"/>
  <c r="F669" i="1"/>
  <c r="G669" i="1"/>
  <c r="H669" i="1"/>
  <c r="I669" i="1"/>
  <c r="J669" i="1"/>
  <c r="K669" i="1"/>
  <c r="L669" i="1"/>
  <c r="F668" i="1"/>
  <c r="G668" i="1"/>
  <c r="H668" i="1"/>
  <c r="I668" i="1"/>
  <c r="J668" i="1"/>
  <c r="K668" i="1"/>
  <c r="L668" i="1"/>
  <c r="E668" i="1"/>
  <c r="E669" i="1"/>
  <c r="E670" i="1"/>
  <c r="F667" i="1"/>
  <c r="G667" i="1"/>
  <c r="H667" i="1"/>
  <c r="I667" i="1"/>
  <c r="J667" i="1"/>
  <c r="K667" i="1"/>
  <c r="L667" i="1"/>
  <c r="E667" i="1"/>
  <c r="G615" i="1"/>
  <c r="H615" i="1"/>
  <c r="I615" i="1"/>
  <c r="J615" i="1"/>
  <c r="K615" i="1"/>
  <c r="F614" i="1"/>
  <c r="G614" i="1"/>
  <c r="H614" i="1"/>
  <c r="I614" i="1"/>
  <c r="J614" i="1"/>
  <c r="K614" i="1"/>
  <c r="F613" i="1"/>
  <c r="G613" i="1"/>
  <c r="H613" i="1"/>
  <c r="I613" i="1"/>
  <c r="J613" i="1"/>
  <c r="K613" i="1"/>
  <c r="E613" i="1"/>
  <c r="E614" i="1"/>
  <c r="D614" i="1" s="1"/>
  <c r="E615" i="1"/>
  <c r="D615" i="1" s="1"/>
  <c r="F612" i="1"/>
  <c r="G612" i="1"/>
  <c r="H612" i="1"/>
  <c r="I612" i="1"/>
  <c r="J612" i="1"/>
  <c r="K612" i="1"/>
  <c r="E612" i="1"/>
  <c r="F605" i="1"/>
  <c r="G605" i="1"/>
  <c r="H605" i="1"/>
  <c r="I605" i="1"/>
  <c r="J605" i="1"/>
  <c r="K605" i="1"/>
  <c r="L605" i="1"/>
  <c r="M605" i="1"/>
  <c r="N605" i="1"/>
  <c r="O605" i="1"/>
  <c r="F604" i="1"/>
  <c r="G604" i="1"/>
  <c r="H604" i="1"/>
  <c r="I604" i="1"/>
  <c r="J604" i="1"/>
  <c r="K604" i="1"/>
  <c r="M604" i="1"/>
  <c r="N604" i="1"/>
  <c r="O604" i="1"/>
  <c r="R411" i="1" s="1"/>
  <c r="R415" i="1" s="1"/>
  <c r="F603" i="1"/>
  <c r="G603" i="1"/>
  <c r="H603" i="1"/>
  <c r="I603" i="1"/>
  <c r="J603" i="1"/>
  <c r="K603" i="1"/>
  <c r="L603" i="1"/>
  <c r="M603" i="1"/>
  <c r="N603" i="1"/>
  <c r="O603" i="1"/>
  <c r="E603" i="1"/>
  <c r="E604" i="1"/>
  <c r="E605" i="1"/>
  <c r="F602" i="1"/>
  <c r="G602" i="1"/>
  <c r="H602" i="1"/>
  <c r="I602" i="1"/>
  <c r="J602" i="1"/>
  <c r="K602" i="1"/>
  <c r="L602" i="1"/>
  <c r="M602" i="1"/>
  <c r="N602" i="1"/>
  <c r="O602" i="1"/>
  <c r="E602" i="1"/>
  <c r="F590" i="1"/>
  <c r="G590" i="1"/>
  <c r="H590" i="1"/>
  <c r="I590" i="1"/>
  <c r="J590" i="1"/>
  <c r="K590" i="1"/>
  <c r="F589" i="1"/>
  <c r="G589" i="1"/>
  <c r="H589" i="1"/>
  <c r="I589" i="1"/>
  <c r="J589" i="1"/>
  <c r="K589" i="1"/>
  <c r="F588" i="1"/>
  <c r="G588" i="1"/>
  <c r="H588" i="1"/>
  <c r="I588" i="1"/>
  <c r="J588" i="1"/>
  <c r="K588" i="1"/>
  <c r="E588" i="1"/>
  <c r="E589" i="1"/>
  <c r="D589" i="1" s="1"/>
  <c r="E590" i="1"/>
  <c r="F587" i="1"/>
  <c r="G587" i="1"/>
  <c r="H587" i="1"/>
  <c r="I587" i="1"/>
  <c r="J587" i="1"/>
  <c r="K587" i="1"/>
  <c r="E587" i="1"/>
  <c r="F575" i="1"/>
  <c r="F445" i="1" s="1"/>
  <c r="G575" i="1"/>
  <c r="G445" i="1" s="1"/>
  <c r="H575" i="1"/>
  <c r="I575" i="1"/>
  <c r="I445" i="1" s="1"/>
  <c r="J575" i="1"/>
  <c r="J445" i="1" s="1"/>
  <c r="K575" i="1"/>
  <c r="L575" i="1"/>
  <c r="L445" i="1" s="1"/>
  <c r="M575" i="1"/>
  <c r="M445" i="1" s="1"/>
  <c r="N575" i="1"/>
  <c r="N445" i="1" s="1"/>
  <c r="O575" i="1"/>
  <c r="O445" i="1" s="1"/>
  <c r="F574" i="1"/>
  <c r="F444" i="1" s="1"/>
  <c r="G574" i="1"/>
  <c r="H574" i="1"/>
  <c r="I574" i="1"/>
  <c r="I444" i="1" s="1"/>
  <c r="J574" i="1"/>
  <c r="J444" i="1" s="1"/>
  <c r="K574" i="1"/>
  <c r="L574" i="1"/>
  <c r="L444" i="1" s="1"/>
  <c r="L413" i="1" s="1"/>
  <c r="M574" i="1"/>
  <c r="M444" i="1" s="1"/>
  <c r="N574" i="1"/>
  <c r="N444" i="1" s="1"/>
  <c r="O574" i="1"/>
  <c r="O444" i="1" s="1"/>
  <c r="F573" i="1"/>
  <c r="F443" i="1" s="1"/>
  <c r="G573" i="1"/>
  <c r="H573" i="1"/>
  <c r="H443" i="1" s="1"/>
  <c r="I573" i="1"/>
  <c r="I443" i="1" s="1"/>
  <c r="J573" i="1"/>
  <c r="J443" i="1" s="1"/>
  <c r="K573" i="1"/>
  <c r="L573" i="1"/>
  <c r="L443" i="1" s="1"/>
  <c r="L412" i="1" s="1"/>
  <c r="M573" i="1"/>
  <c r="M443" i="1" s="1"/>
  <c r="M412" i="1" s="1"/>
  <c r="N573" i="1"/>
  <c r="N443" i="1" s="1"/>
  <c r="N412" i="1" s="1"/>
  <c r="O573" i="1"/>
  <c r="O443" i="1" s="1"/>
  <c r="E573" i="1"/>
  <c r="E574" i="1"/>
  <c r="E575" i="1"/>
  <c r="F572" i="1"/>
  <c r="G572" i="1"/>
  <c r="G442" i="1" s="1"/>
  <c r="H572" i="1"/>
  <c r="H442" i="1" s="1"/>
  <c r="I572" i="1"/>
  <c r="I442" i="1" s="1"/>
  <c r="J572" i="1"/>
  <c r="K572" i="1"/>
  <c r="K442" i="1" s="1"/>
  <c r="L572" i="1"/>
  <c r="L442" i="1" s="1"/>
  <c r="M572" i="1"/>
  <c r="M442" i="1" s="1"/>
  <c r="M411" i="1" s="1"/>
  <c r="N572" i="1"/>
  <c r="N442" i="1" s="1"/>
  <c r="N411" i="1" s="1"/>
  <c r="O572" i="1"/>
  <c r="O442" i="1" s="1"/>
  <c r="O411" i="1" s="1"/>
  <c r="E572" i="1"/>
  <c r="F420" i="1"/>
  <c r="G420" i="1"/>
  <c r="H420" i="1"/>
  <c r="I420" i="1"/>
  <c r="J420" i="1"/>
  <c r="K420" i="1"/>
  <c r="F419" i="1"/>
  <c r="G419" i="1"/>
  <c r="H419" i="1"/>
  <c r="I419" i="1"/>
  <c r="J419" i="1"/>
  <c r="K419" i="1"/>
  <c r="F418" i="1"/>
  <c r="G418" i="1"/>
  <c r="H418" i="1"/>
  <c r="I418" i="1"/>
  <c r="J418" i="1"/>
  <c r="K418" i="1"/>
  <c r="F417" i="1"/>
  <c r="G417" i="1"/>
  <c r="H417" i="1"/>
  <c r="I417" i="1"/>
  <c r="J417" i="1"/>
  <c r="K417" i="1"/>
  <c r="E418" i="1"/>
  <c r="E419" i="1"/>
  <c r="E420" i="1"/>
  <c r="E417" i="1"/>
  <c r="D419" i="1" l="1"/>
  <c r="D417" i="1"/>
  <c r="D575" i="1"/>
  <c r="D590" i="1"/>
  <c r="D605" i="1"/>
  <c r="D612" i="1"/>
  <c r="D420" i="1"/>
  <c r="E444" i="1"/>
  <c r="D574" i="1"/>
  <c r="D587" i="1"/>
  <c r="D604" i="1"/>
  <c r="D613" i="1"/>
  <c r="D573" i="1"/>
  <c r="D588" i="1"/>
  <c r="D603" i="1"/>
  <c r="D418" i="1"/>
  <c r="D667" i="1"/>
  <c r="D670" i="1"/>
  <c r="D807" i="1"/>
  <c r="D809" i="1"/>
  <c r="D669" i="1"/>
  <c r="D808" i="1"/>
  <c r="D572" i="1"/>
  <c r="D602" i="1"/>
  <c r="D668" i="1"/>
  <c r="O413" i="1"/>
  <c r="O412" i="1"/>
  <c r="O414" i="1"/>
  <c r="L411" i="1"/>
  <c r="L414" i="1"/>
  <c r="H411" i="1"/>
  <c r="N414" i="1"/>
  <c r="J414" i="1"/>
  <c r="J412" i="1"/>
  <c r="I412" i="1"/>
  <c r="I411" i="1"/>
  <c r="F412" i="1"/>
  <c r="N413" i="1"/>
  <c r="M413" i="1"/>
  <c r="G411" i="1"/>
  <c r="I414" i="1"/>
  <c r="K411" i="1"/>
  <c r="H412" i="1"/>
  <c r="J413" i="1"/>
  <c r="F413" i="1"/>
  <c r="I413" i="1"/>
  <c r="G414" i="1"/>
  <c r="M414" i="1"/>
  <c r="J442" i="1"/>
  <c r="J411" i="1" s="1"/>
  <c r="F442" i="1"/>
  <c r="F411" i="1" s="1"/>
  <c r="E443" i="1"/>
  <c r="G443" i="1"/>
  <c r="G412" i="1" s="1"/>
  <c r="E445" i="1"/>
  <c r="H444" i="1"/>
  <c r="H413" i="1" s="1"/>
  <c r="H445" i="1"/>
  <c r="H414" i="1" s="1"/>
  <c r="K443" i="1"/>
  <c r="K412" i="1" s="1"/>
  <c r="K445" i="1"/>
  <c r="K414" i="1" s="1"/>
  <c r="K444" i="1"/>
  <c r="K413" i="1" s="1"/>
  <c r="G444" i="1"/>
  <c r="G413" i="1" s="1"/>
  <c r="E442" i="1"/>
  <c r="F394" i="1"/>
  <c r="G394" i="1"/>
  <c r="H394" i="1"/>
  <c r="I394" i="1"/>
  <c r="J394" i="1"/>
  <c r="K394" i="1"/>
  <c r="L394" i="1"/>
  <c r="M394" i="1"/>
  <c r="N394" i="1"/>
  <c r="O394" i="1"/>
  <c r="F393" i="1"/>
  <c r="G393" i="1"/>
  <c r="H393" i="1"/>
  <c r="I393" i="1"/>
  <c r="J393" i="1"/>
  <c r="K393" i="1"/>
  <c r="L393" i="1"/>
  <c r="M393" i="1"/>
  <c r="N393" i="1"/>
  <c r="O393" i="1"/>
  <c r="F392" i="1"/>
  <c r="G392" i="1"/>
  <c r="H392" i="1"/>
  <c r="I392" i="1"/>
  <c r="J392" i="1"/>
  <c r="K392" i="1"/>
  <c r="L392" i="1"/>
  <c r="M392" i="1"/>
  <c r="N392" i="1"/>
  <c r="O392" i="1"/>
  <c r="E392" i="1"/>
  <c r="E393" i="1"/>
  <c r="E394" i="1"/>
  <c r="F391" i="1"/>
  <c r="G391" i="1"/>
  <c r="H391" i="1"/>
  <c r="I391" i="1"/>
  <c r="J391" i="1"/>
  <c r="K391" i="1"/>
  <c r="L391" i="1"/>
  <c r="M391" i="1"/>
  <c r="N391" i="1"/>
  <c r="O391" i="1"/>
  <c r="E391" i="1"/>
  <c r="F369" i="1"/>
  <c r="G369" i="1"/>
  <c r="H369" i="1"/>
  <c r="I369" i="1"/>
  <c r="J369" i="1"/>
  <c r="K369" i="1"/>
  <c r="L369" i="1"/>
  <c r="M369" i="1"/>
  <c r="N369" i="1"/>
  <c r="O369" i="1"/>
  <c r="F368" i="1"/>
  <c r="G368" i="1"/>
  <c r="H368" i="1"/>
  <c r="I368" i="1"/>
  <c r="J368" i="1"/>
  <c r="K368" i="1"/>
  <c r="L368" i="1"/>
  <c r="M368" i="1"/>
  <c r="N368" i="1"/>
  <c r="O368" i="1"/>
  <c r="F367" i="1"/>
  <c r="G367" i="1"/>
  <c r="H367" i="1"/>
  <c r="I367" i="1"/>
  <c r="J367" i="1"/>
  <c r="K367" i="1"/>
  <c r="L367" i="1"/>
  <c r="M367" i="1"/>
  <c r="N367" i="1"/>
  <c r="O367" i="1"/>
  <c r="E367" i="1"/>
  <c r="E368" i="1"/>
  <c r="E369" i="1"/>
  <c r="F366" i="1"/>
  <c r="G366" i="1"/>
  <c r="H366" i="1"/>
  <c r="I366" i="1"/>
  <c r="J366" i="1"/>
  <c r="K366" i="1"/>
  <c r="L366" i="1"/>
  <c r="M366" i="1"/>
  <c r="N366" i="1"/>
  <c r="O366" i="1"/>
  <c r="E366" i="1"/>
  <c r="F334" i="1"/>
  <c r="G334" i="1"/>
  <c r="H334" i="1"/>
  <c r="I334" i="1"/>
  <c r="J334" i="1"/>
  <c r="K334" i="1"/>
  <c r="L334" i="1"/>
  <c r="M334" i="1"/>
  <c r="N334" i="1"/>
  <c r="O334" i="1"/>
  <c r="O274" i="1" s="1"/>
  <c r="O269" i="1" s="1"/>
  <c r="F333" i="1"/>
  <c r="G333" i="1"/>
  <c r="H333" i="1"/>
  <c r="I333" i="1"/>
  <c r="J333" i="1"/>
  <c r="K333" i="1"/>
  <c r="L333" i="1"/>
  <c r="M333" i="1"/>
  <c r="M273" i="1" s="1"/>
  <c r="N333" i="1"/>
  <c r="O333" i="1"/>
  <c r="F332" i="1"/>
  <c r="G332" i="1"/>
  <c r="H332" i="1"/>
  <c r="I332" i="1"/>
  <c r="J332" i="1"/>
  <c r="K332" i="1"/>
  <c r="L332" i="1"/>
  <c r="M332" i="1"/>
  <c r="N332" i="1"/>
  <c r="N272" i="1" s="1"/>
  <c r="N267" i="1" s="1"/>
  <c r="O332" i="1"/>
  <c r="E332" i="1"/>
  <c r="E333" i="1"/>
  <c r="E334" i="1"/>
  <c r="F331" i="1"/>
  <c r="G331" i="1"/>
  <c r="H331" i="1"/>
  <c r="I331" i="1"/>
  <c r="J331" i="1"/>
  <c r="K331" i="1"/>
  <c r="L331" i="1"/>
  <c r="M331" i="1"/>
  <c r="M271" i="1" s="1"/>
  <c r="M266" i="1" s="1"/>
  <c r="N331" i="1"/>
  <c r="N271" i="1" s="1"/>
  <c r="O331" i="1"/>
  <c r="O271" i="1" s="1"/>
  <c r="O266" i="1" s="1"/>
  <c r="E331" i="1"/>
  <c r="F325" i="1"/>
  <c r="G325" i="1"/>
  <c r="H325" i="1"/>
  <c r="I325" i="1"/>
  <c r="J325" i="1"/>
  <c r="K325" i="1"/>
  <c r="L325" i="1"/>
  <c r="M325" i="1"/>
  <c r="N325" i="1"/>
  <c r="O325" i="1"/>
  <c r="E325" i="1"/>
  <c r="F279" i="1"/>
  <c r="G279" i="1"/>
  <c r="H279" i="1"/>
  <c r="I279" i="1"/>
  <c r="J279" i="1"/>
  <c r="K279" i="1"/>
  <c r="F278" i="1"/>
  <c r="G278" i="1"/>
  <c r="H278" i="1"/>
  <c r="I278" i="1"/>
  <c r="J278" i="1"/>
  <c r="K278" i="1"/>
  <c r="F277" i="1"/>
  <c r="G277" i="1"/>
  <c r="H277" i="1"/>
  <c r="I277" i="1"/>
  <c r="J277" i="1"/>
  <c r="K277" i="1"/>
  <c r="E277" i="1"/>
  <c r="E278" i="1"/>
  <c r="E279" i="1"/>
  <c r="F276" i="1"/>
  <c r="G276" i="1"/>
  <c r="H276" i="1"/>
  <c r="I276" i="1"/>
  <c r="J276" i="1"/>
  <c r="K276" i="1"/>
  <c r="E276" i="1"/>
  <c r="F249" i="1"/>
  <c r="G249" i="1"/>
  <c r="H249" i="1"/>
  <c r="I249" i="1"/>
  <c r="J249" i="1"/>
  <c r="K249" i="1"/>
  <c r="F248" i="1"/>
  <c r="G248" i="1"/>
  <c r="H248" i="1"/>
  <c r="I248" i="1"/>
  <c r="J248" i="1"/>
  <c r="K248" i="1"/>
  <c r="F247" i="1"/>
  <c r="G247" i="1"/>
  <c r="H247" i="1"/>
  <c r="I247" i="1"/>
  <c r="J247" i="1"/>
  <c r="K247" i="1"/>
  <c r="E247" i="1"/>
  <c r="E248" i="1"/>
  <c r="E249" i="1"/>
  <c r="F246" i="1"/>
  <c r="G246" i="1"/>
  <c r="H246" i="1"/>
  <c r="I246" i="1"/>
  <c r="J246" i="1"/>
  <c r="K246" i="1"/>
  <c r="E246" i="1"/>
  <c r="F234" i="1"/>
  <c r="G234" i="1"/>
  <c r="H234" i="1"/>
  <c r="I234" i="1"/>
  <c r="J234" i="1"/>
  <c r="K234" i="1"/>
  <c r="L234" i="1"/>
  <c r="M234" i="1"/>
  <c r="N234" i="1"/>
  <c r="O234" i="1"/>
  <c r="F233" i="1"/>
  <c r="G233" i="1"/>
  <c r="H233" i="1"/>
  <c r="I233" i="1"/>
  <c r="J233" i="1"/>
  <c r="K233" i="1"/>
  <c r="L233" i="1"/>
  <c r="N233" i="1"/>
  <c r="F232" i="1"/>
  <c r="G232" i="1"/>
  <c r="H232" i="1"/>
  <c r="I232" i="1"/>
  <c r="J232" i="1"/>
  <c r="K232" i="1"/>
  <c r="L232" i="1"/>
  <c r="M232" i="1"/>
  <c r="N232" i="1"/>
  <c r="O232" i="1"/>
  <c r="E232" i="1"/>
  <c r="E233" i="1"/>
  <c r="E234" i="1"/>
  <c r="F231" i="1"/>
  <c r="G231" i="1"/>
  <c r="H231" i="1"/>
  <c r="I231" i="1"/>
  <c r="J231" i="1"/>
  <c r="K231" i="1"/>
  <c r="L231" i="1"/>
  <c r="M231" i="1"/>
  <c r="N231" i="1"/>
  <c r="O231" i="1"/>
  <c r="E231" i="1"/>
  <c r="F224" i="1"/>
  <c r="F214" i="1" s="1"/>
  <c r="G224" i="1"/>
  <c r="G214" i="1" s="1"/>
  <c r="H224" i="1"/>
  <c r="H214" i="1" s="1"/>
  <c r="I224" i="1"/>
  <c r="I214" i="1" s="1"/>
  <c r="J224" i="1"/>
  <c r="J214" i="1" s="1"/>
  <c r="K224" i="1"/>
  <c r="K214" i="1" s="1"/>
  <c r="L224" i="1"/>
  <c r="L214" i="1" s="1"/>
  <c r="M224" i="1"/>
  <c r="M214" i="1" s="1"/>
  <c r="N224" i="1"/>
  <c r="N214" i="1" s="1"/>
  <c r="O224" i="1"/>
  <c r="O214" i="1" s="1"/>
  <c r="F223" i="1"/>
  <c r="F213" i="1" s="1"/>
  <c r="G223" i="1"/>
  <c r="G213" i="1" s="1"/>
  <c r="H223" i="1"/>
  <c r="H213" i="1" s="1"/>
  <c r="I223" i="1"/>
  <c r="I213" i="1" s="1"/>
  <c r="J223" i="1"/>
  <c r="J213" i="1" s="1"/>
  <c r="K223" i="1"/>
  <c r="K213" i="1" s="1"/>
  <c r="L223" i="1"/>
  <c r="L213" i="1" s="1"/>
  <c r="M223" i="1"/>
  <c r="M213" i="1" s="1"/>
  <c r="N223" i="1"/>
  <c r="N213" i="1" s="1"/>
  <c r="O223" i="1"/>
  <c r="O213" i="1" s="1"/>
  <c r="R13" i="1" s="1"/>
  <c r="R16" i="1" s="1"/>
  <c r="F222" i="1"/>
  <c r="F212" i="1" s="1"/>
  <c r="G222" i="1"/>
  <c r="G212" i="1" s="1"/>
  <c r="H222" i="1"/>
  <c r="H212" i="1" s="1"/>
  <c r="I222" i="1"/>
  <c r="I212" i="1" s="1"/>
  <c r="J222" i="1"/>
  <c r="J212" i="1" s="1"/>
  <c r="K222" i="1"/>
  <c r="K212" i="1" s="1"/>
  <c r="L222" i="1"/>
  <c r="L212" i="1" s="1"/>
  <c r="M222" i="1"/>
  <c r="M212" i="1" s="1"/>
  <c r="N222" i="1"/>
  <c r="O222" i="1"/>
  <c r="E222" i="1"/>
  <c r="E223" i="1"/>
  <c r="E224" i="1"/>
  <c r="F221" i="1"/>
  <c r="F211" i="1" s="1"/>
  <c r="G221" i="1"/>
  <c r="G211" i="1" s="1"/>
  <c r="H221" i="1"/>
  <c r="H211" i="1" s="1"/>
  <c r="I221" i="1"/>
  <c r="I211" i="1" s="1"/>
  <c r="J221" i="1"/>
  <c r="J211" i="1" s="1"/>
  <c r="K221" i="1"/>
  <c r="K211" i="1" s="1"/>
  <c r="L221" i="1"/>
  <c r="L211" i="1" s="1"/>
  <c r="M221" i="1"/>
  <c r="M211" i="1" s="1"/>
  <c r="N221" i="1"/>
  <c r="N211" i="1" s="1"/>
  <c r="O221" i="1"/>
  <c r="O211" i="1" s="1"/>
  <c r="E221" i="1"/>
  <c r="F124" i="1"/>
  <c r="G124" i="1"/>
  <c r="H124" i="1"/>
  <c r="I124" i="1"/>
  <c r="J124" i="1"/>
  <c r="K124" i="1"/>
  <c r="F123" i="1"/>
  <c r="G123" i="1"/>
  <c r="H123" i="1"/>
  <c r="I123" i="1"/>
  <c r="J123" i="1"/>
  <c r="K123" i="1"/>
  <c r="F122" i="1"/>
  <c r="G122" i="1"/>
  <c r="H122" i="1"/>
  <c r="I122" i="1"/>
  <c r="J122" i="1"/>
  <c r="K122" i="1"/>
  <c r="E122" i="1"/>
  <c r="E123" i="1"/>
  <c r="D123" i="1" s="1"/>
  <c r="E124" i="1"/>
  <c r="F121" i="1"/>
  <c r="F54" i="1" s="1"/>
  <c r="G121" i="1"/>
  <c r="H121" i="1"/>
  <c r="I121" i="1"/>
  <c r="I54" i="1" s="1"/>
  <c r="J121" i="1"/>
  <c r="J54" i="1" s="1"/>
  <c r="K121" i="1"/>
  <c r="E121" i="1"/>
  <c r="F63" i="1"/>
  <c r="G63" i="1"/>
  <c r="H63" i="1"/>
  <c r="I63" i="1"/>
  <c r="J63" i="1"/>
  <c r="K63" i="1"/>
  <c r="E63" i="1"/>
  <c r="D276" i="1" l="1"/>
  <c r="D278" i="1"/>
  <c r="D367" i="1"/>
  <c r="D124" i="1"/>
  <c r="D121" i="1"/>
  <c r="K410" i="1"/>
  <c r="E214" i="1"/>
  <c r="D214" i="1" s="1"/>
  <c r="D224" i="1"/>
  <c r="D277" i="1"/>
  <c r="D444" i="1"/>
  <c r="D63" i="1"/>
  <c r="D122" i="1"/>
  <c r="E213" i="1"/>
  <c r="D213" i="1" s="1"/>
  <c r="D223" i="1"/>
  <c r="D231" i="1"/>
  <c r="D334" i="1"/>
  <c r="D394" i="1"/>
  <c r="E414" i="1"/>
  <c r="D414" i="1" s="1"/>
  <c r="U414" i="1" s="1"/>
  <c r="D445" i="1"/>
  <c r="E212" i="1"/>
  <c r="D222" i="1"/>
  <c r="D249" i="1"/>
  <c r="D333" i="1"/>
  <c r="D366" i="1"/>
  <c r="D393" i="1"/>
  <c r="E411" i="1"/>
  <c r="D411" i="1" s="1"/>
  <c r="U411" i="1" s="1"/>
  <c r="D442" i="1"/>
  <c r="D246" i="1"/>
  <c r="D248" i="1"/>
  <c r="D325" i="1"/>
  <c r="D332" i="1"/>
  <c r="L274" i="1"/>
  <c r="L269" i="1" s="1"/>
  <c r="D392" i="1"/>
  <c r="E412" i="1"/>
  <c r="D412" i="1" s="1"/>
  <c r="U412" i="1" s="1"/>
  <c r="D443" i="1"/>
  <c r="D234" i="1"/>
  <c r="D247" i="1"/>
  <c r="E211" i="1"/>
  <c r="D211" i="1" s="1"/>
  <c r="D221" i="1"/>
  <c r="D233" i="1"/>
  <c r="D369" i="1"/>
  <c r="D232" i="1"/>
  <c r="D279" i="1"/>
  <c r="D331" i="1"/>
  <c r="D368" i="1"/>
  <c r="D391" i="1"/>
  <c r="E413" i="1"/>
  <c r="D413" i="1" s="1"/>
  <c r="U413" i="1" s="1"/>
  <c r="L271" i="1"/>
  <c r="L266" i="1" s="1"/>
  <c r="L13" i="1" s="1"/>
  <c r="L7" i="1" s="1"/>
  <c r="M274" i="1"/>
  <c r="M269" i="1" s="1"/>
  <c r="M16" i="1" s="1"/>
  <c r="O272" i="1"/>
  <c r="O267" i="1" s="1"/>
  <c r="M272" i="1"/>
  <c r="M267" i="1" s="1"/>
  <c r="O273" i="1"/>
  <c r="O268" i="1" s="1"/>
  <c r="L273" i="1"/>
  <c r="L268" i="1" s="1"/>
  <c r="N274" i="1"/>
  <c r="N269" i="1" s="1"/>
  <c r="N16" i="1" s="1"/>
  <c r="L272" i="1"/>
  <c r="L267" i="1" s="1"/>
  <c r="L14" i="1" s="1"/>
  <c r="L8" i="1" s="1"/>
  <c r="N273" i="1"/>
  <c r="N268" i="1" s="1"/>
  <c r="N266" i="1"/>
  <c r="N13" i="1" s="1"/>
  <c r="N7" i="1" s="1"/>
  <c r="O13" i="1"/>
  <c r="O7" i="1" s="1"/>
  <c r="M13" i="1"/>
  <c r="M7" i="1" s="1"/>
  <c r="O16" i="1"/>
  <c r="N212" i="1"/>
  <c r="N14" i="1" s="1"/>
  <c r="O212" i="1"/>
  <c r="M268" i="1"/>
  <c r="I57" i="1"/>
  <c r="I271" i="1"/>
  <c r="I266" i="1" s="1"/>
  <c r="I13" i="1" s="1"/>
  <c r="I7" i="1" s="1"/>
  <c r="H56" i="1"/>
  <c r="J57" i="1"/>
  <c r="F57" i="1"/>
  <c r="J271" i="1"/>
  <c r="J266" i="1" s="1"/>
  <c r="J13" i="1" s="1"/>
  <c r="J7" i="1" s="1"/>
  <c r="F271" i="1"/>
  <c r="F266" i="1" s="1"/>
  <c r="F13" i="1" s="1"/>
  <c r="H54" i="1"/>
  <c r="I55" i="1"/>
  <c r="G56" i="1"/>
  <c r="K54" i="1"/>
  <c r="G54" i="1"/>
  <c r="E55" i="1"/>
  <c r="H55" i="1"/>
  <c r="F56" i="1"/>
  <c r="H57" i="1"/>
  <c r="E271" i="1"/>
  <c r="I56" i="1"/>
  <c r="K57" i="1"/>
  <c r="G57" i="1"/>
  <c r="K271" i="1"/>
  <c r="K266" i="1" s="1"/>
  <c r="G271" i="1"/>
  <c r="G266" i="1" s="1"/>
  <c r="I274" i="1"/>
  <c r="I269" i="1" s="1"/>
  <c r="I273" i="1"/>
  <c r="I268" i="1" s="1"/>
  <c r="E274" i="1"/>
  <c r="J272" i="1"/>
  <c r="J267" i="1" s="1"/>
  <c r="H273" i="1"/>
  <c r="H268" i="1" s="1"/>
  <c r="J274" i="1"/>
  <c r="J269" i="1" s="1"/>
  <c r="F274" i="1"/>
  <c r="F269" i="1" s="1"/>
  <c r="F272" i="1"/>
  <c r="F267" i="1" s="1"/>
  <c r="K55" i="1"/>
  <c r="G55" i="1"/>
  <c r="J56" i="1"/>
  <c r="I272" i="1"/>
  <c r="I267" i="1" s="1"/>
  <c r="K273" i="1"/>
  <c r="K268" i="1" s="1"/>
  <c r="G273" i="1"/>
  <c r="G268" i="1" s="1"/>
  <c r="E273" i="1"/>
  <c r="J55" i="1"/>
  <c r="F55" i="1"/>
  <c r="E272" i="1"/>
  <c r="J273" i="1"/>
  <c r="J268" i="1" s="1"/>
  <c r="F273" i="1"/>
  <c r="F268" i="1" s="1"/>
  <c r="H274" i="1"/>
  <c r="H269" i="1" s="1"/>
  <c r="H272" i="1"/>
  <c r="H267" i="1" s="1"/>
  <c r="K272" i="1"/>
  <c r="K267" i="1" s="1"/>
  <c r="G272" i="1"/>
  <c r="G267" i="1" s="1"/>
  <c r="K274" i="1"/>
  <c r="K269" i="1" s="1"/>
  <c r="G274" i="1"/>
  <c r="G269" i="1" s="1"/>
  <c r="H271" i="1"/>
  <c r="H266" i="1" s="1"/>
  <c r="K56" i="1"/>
  <c r="E57" i="1"/>
  <c r="E56" i="1"/>
  <c r="E54" i="1"/>
  <c r="U415" i="1" l="1"/>
  <c r="D55" i="1"/>
  <c r="D54" i="1"/>
  <c r="D56" i="1"/>
  <c r="E268" i="1"/>
  <c r="D268" i="1" s="1"/>
  <c r="D273" i="1"/>
  <c r="D57" i="1"/>
  <c r="D212" i="1"/>
  <c r="E269" i="1"/>
  <c r="D269" i="1" s="1"/>
  <c r="D274" i="1"/>
  <c r="E266" i="1"/>
  <c r="D266" i="1" s="1"/>
  <c r="D271" i="1"/>
  <c r="E267" i="1"/>
  <c r="D267" i="1" s="1"/>
  <c r="D272" i="1"/>
  <c r="M10" i="1"/>
  <c r="O14" i="1"/>
  <c r="O8" i="1" s="1"/>
  <c r="M14" i="1"/>
  <c r="F15" i="1"/>
  <c r="N15" i="1"/>
  <c r="O15" i="1"/>
  <c r="R17" i="1" s="1"/>
  <c r="R18" i="1" s="1"/>
  <c r="I15" i="1"/>
  <c r="I9" i="1" s="1"/>
  <c r="M15" i="1"/>
  <c r="J16" i="1"/>
  <c r="J10" i="1" s="1"/>
  <c r="H13" i="1"/>
  <c r="H7" i="1" s="1"/>
  <c r="H53" i="1"/>
  <c r="K13" i="1"/>
  <c r="K7" i="1" s="1"/>
  <c r="I14" i="1"/>
  <c r="I8" i="1" s="1"/>
  <c r="H14" i="1"/>
  <c r="H8" i="1" s="1"/>
  <c r="O10" i="1"/>
  <c r="N10" i="1"/>
  <c r="L15" i="1"/>
  <c r="L9" i="1" s="1"/>
  <c r="L16" i="1"/>
  <c r="L10" i="1" s="1"/>
  <c r="N8" i="1"/>
  <c r="F7" i="1"/>
  <c r="I53" i="1"/>
  <c r="G13" i="1"/>
  <c r="G7" i="1" s="1"/>
  <c r="G14" i="1"/>
  <c r="G8" i="1" s="1"/>
  <c r="H16" i="1"/>
  <c r="H10" i="1" s="1"/>
  <c r="L53" i="1"/>
  <c r="F16" i="1"/>
  <c r="F10" i="1" s="1"/>
  <c r="I16" i="1"/>
  <c r="I10" i="1" s="1"/>
  <c r="H15" i="1"/>
  <c r="H9" i="1" s="1"/>
  <c r="K16" i="1"/>
  <c r="K10" i="1" s="1"/>
  <c r="F53" i="1"/>
  <c r="G53" i="1"/>
  <c r="G15" i="1"/>
  <c r="G9" i="1" s="1"/>
  <c r="G16" i="1"/>
  <c r="G10" i="1" s="1"/>
  <c r="F14" i="1"/>
  <c r="J14" i="1"/>
  <c r="J8" i="1" s="1"/>
  <c r="J15" i="1"/>
  <c r="J9" i="1" s="1"/>
  <c r="K15" i="1"/>
  <c r="K9" i="1" s="1"/>
  <c r="J53" i="1"/>
  <c r="K14" i="1"/>
  <c r="K8" i="1" s="1"/>
  <c r="K53" i="1"/>
  <c r="E16" i="1" l="1"/>
  <c r="E10" i="1" s="1"/>
  <c r="D10" i="1" s="1"/>
  <c r="E14" i="1"/>
  <c r="E8" i="1" s="1"/>
  <c r="E15" i="1"/>
  <c r="E9" i="1" s="1"/>
  <c r="E13" i="1"/>
  <c r="D13" i="1" s="1"/>
  <c r="M8" i="1"/>
  <c r="O9" i="1"/>
  <c r="Q6" i="1" s="1"/>
  <c r="F9" i="1"/>
  <c r="F8" i="1"/>
  <c r="N9" i="1"/>
  <c r="E7" i="1"/>
  <c r="M9" i="1"/>
  <c r="F851" i="1"/>
  <c r="G851" i="1"/>
  <c r="H851" i="1"/>
  <c r="I851" i="1"/>
  <c r="J851" i="1"/>
  <c r="K851" i="1"/>
  <c r="L851" i="1"/>
  <c r="M851" i="1"/>
  <c r="N851" i="1"/>
  <c r="O851" i="1"/>
  <c r="E851" i="1"/>
  <c r="F846" i="1"/>
  <c r="G846" i="1"/>
  <c r="H846" i="1"/>
  <c r="I846" i="1"/>
  <c r="J846" i="1"/>
  <c r="K846" i="1"/>
  <c r="L846" i="1"/>
  <c r="M846" i="1"/>
  <c r="N846" i="1"/>
  <c r="O846" i="1"/>
  <c r="E846" i="1"/>
  <c r="F841" i="1"/>
  <c r="G841" i="1"/>
  <c r="H841" i="1"/>
  <c r="I841" i="1"/>
  <c r="J841" i="1"/>
  <c r="K841" i="1"/>
  <c r="L841" i="1"/>
  <c r="M841" i="1"/>
  <c r="N841" i="1"/>
  <c r="O841" i="1"/>
  <c r="E841" i="1"/>
  <c r="F836" i="1"/>
  <c r="G836" i="1"/>
  <c r="H836" i="1"/>
  <c r="I836" i="1"/>
  <c r="J836" i="1"/>
  <c r="K836" i="1"/>
  <c r="L836" i="1"/>
  <c r="M836" i="1"/>
  <c r="N836" i="1"/>
  <c r="O836" i="1"/>
  <c r="E836" i="1"/>
  <c r="F831" i="1"/>
  <c r="G831" i="1"/>
  <c r="H831" i="1"/>
  <c r="I831" i="1"/>
  <c r="J831" i="1"/>
  <c r="K831" i="1"/>
  <c r="L831" i="1"/>
  <c r="M831" i="1"/>
  <c r="N831" i="1"/>
  <c r="O831" i="1"/>
  <c r="E831" i="1"/>
  <c r="F826" i="1"/>
  <c r="G826" i="1"/>
  <c r="H826" i="1"/>
  <c r="I826" i="1"/>
  <c r="J826" i="1"/>
  <c r="K826" i="1"/>
  <c r="L826" i="1"/>
  <c r="M826" i="1"/>
  <c r="N826" i="1"/>
  <c r="O826" i="1"/>
  <c r="E826" i="1"/>
  <c r="F821" i="1"/>
  <c r="G821" i="1"/>
  <c r="H821" i="1"/>
  <c r="I821" i="1"/>
  <c r="J821" i="1"/>
  <c r="K821" i="1"/>
  <c r="L821" i="1"/>
  <c r="M821" i="1"/>
  <c r="N821" i="1"/>
  <c r="O821" i="1"/>
  <c r="E821" i="1"/>
  <c r="F816" i="1"/>
  <c r="G816" i="1"/>
  <c r="H816" i="1"/>
  <c r="I816" i="1"/>
  <c r="J816" i="1"/>
  <c r="K816" i="1"/>
  <c r="L816" i="1"/>
  <c r="M816" i="1"/>
  <c r="N816" i="1"/>
  <c r="O816" i="1"/>
  <c r="E816" i="1"/>
  <c r="F811" i="1"/>
  <c r="G811" i="1"/>
  <c r="H811" i="1"/>
  <c r="I811" i="1"/>
  <c r="J811" i="1"/>
  <c r="K811" i="1"/>
  <c r="L811" i="1"/>
  <c r="M811" i="1"/>
  <c r="N811" i="1"/>
  <c r="O811" i="1"/>
  <c r="E811" i="1"/>
  <c r="F806" i="1"/>
  <c r="G806" i="1"/>
  <c r="H806" i="1"/>
  <c r="I806" i="1"/>
  <c r="J806" i="1"/>
  <c r="K806" i="1"/>
  <c r="L806" i="1"/>
  <c r="M806" i="1"/>
  <c r="E806" i="1"/>
  <c r="F801" i="1"/>
  <c r="G801" i="1"/>
  <c r="H801" i="1"/>
  <c r="I801" i="1"/>
  <c r="J801" i="1"/>
  <c r="K801" i="1"/>
  <c r="L801" i="1"/>
  <c r="M801" i="1"/>
  <c r="E801" i="1"/>
  <c r="F796" i="1"/>
  <c r="G796" i="1"/>
  <c r="H796" i="1"/>
  <c r="I796" i="1"/>
  <c r="J796" i="1"/>
  <c r="K796" i="1"/>
  <c r="L796" i="1"/>
  <c r="M796" i="1"/>
  <c r="N796" i="1"/>
  <c r="O796" i="1"/>
  <c r="E796" i="1"/>
  <c r="F791" i="1"/>
  <c r="G791" i="1"/>
  <c r="H791" i="1"/>
  <c r="I791" i="1"/>
  <c r="J791" i="1"/>
  <c r="K791" i="1"/>
  <c r="L791" i="1"/>
  <c r="M791" i="1"/>
  <c r="N791" i="1"/>
  <c r="O791" i="1"/>
  <c r="E791" i="1"/>
  <c r="F786" i="1"/>
  <c r="G786" i="1"/>
  <c r="H786" i="1"/>
  <c r="I786" i="1"/>
  <c r="J786" i="1"/>
  <c r="K786" i="1"/>
  <c r="L786" i="1"/>
  <c r="E786" i="1"/>
  <c r="F781" i="1"/>
  <c r="G781" i="1"/>
  <c r="H781" i="1"/>
  <c r="I781" i="1"/>
  <c r="J781" i="1"/>
  <c r="K781" i="1"/>
  <c r="M781" i="1"/>
  <c r="N781" i="1"/>
  <c r="O781" i="1"/>
  <c r="E781" i="1"/>
  <c r="F731" i="1"/>
  <c r="G731" i="1"/>
  <c r="H731" i="1"/>
  <c r="I731" i="1"/>
  <c r="J731" i="1"/>
  <c r="K731" i="1"/>
  <c r="L731" i="1"/>
  <c r="M731" i="1"/>
  <c r="N731" i="1"/>
  <c r="O731" i="1"/>
  <c r="E731" i="1"/>
  <c r="F726" i="1"/>
  <c r="G726" i="1"/>
  <c r="H726" i="1"/>
  <c r="I726" i="1"/>
  <c r="J726" i="1"/>
  <c r="K726" i="1"/>
  <c r="L726" i="1"/>
  <c r="M726" i="1"/>
  <c r="N726" i="1"/>
  <c r="O726" i="1"/>
  <c r="E726" i="1"/>
  <c r="O706" i="1"/>
  <c r="F706" i="1"/>
  <c r="G706" i="1"/>
  <c r="H706" i="1"/>
  <c r="I706" i="1"/>
  <c r="J706" i="1"/>
  <c r="K706" i="1"/>
  <c r="L706" i="1"/>
  <c r="M706" i="1"/>
  <c r="N706" i="1"/>
  <c r="E706" i="1"/>
  <c r="F701" i="1"/>
  <c r="G701" i="1"/>
  <c r="H701" i="1"/>
  <c r="I701" i="1"/>
  <c r="J701" i="1"/>
  <c r="K701" i="1"/>
  <c r="L701" i="1"/>
  <c r="M701" i="1"/>
  <c r="N701" i="1"/>
  <c r="O701" i="1"/>
  <c r="E701" i="1"/>
  <c r="F696" i="1"/>
  <c r="G696" i="1"/>
  <c r="H696" i="1"/>
  <c r="I696" i="1"/>
  <c r="J696" i="1"/>
  <c r="K696" i="1"/>
  <c r="L696" i="1"/>
  <c r="M696" i="1"/>
  <c r="N696" i="1"/>
  <c r="O696" i="1"/>
  <c r="E696" i="1"/>
  <c r="F691" i="1"/>
  <c r="G691" i="1"/>
  <c r="H691" i="1"/>
  <c r="I691" i="1"/>
  <c r="J691" i="1"/>
  <c r="K691" i="1"/>
  <c r="L691" i="1"/>
  <c r="M691" i="1"/>
  <c r="N691" i="1"/>
  <c r="O691" i="1"/>
  <c r="E691" i="1"/>
  <c r="F686" i="1"/>
  <c r="G686" i="1"/>
  <c r="H686" i="1"/>
  <c r="I686" i="1"/>
  <c r="J686" i="1"/>
  <c r="K686" i="1"/>
  <c r="L686" i="1"/>
  <c r="M686" i="1"/>
  <c r="N686" i="1"/>
  <c r="O686" i="1"/>
  <c r="E686" i="1"/>
  <c r="N681" i="1"/>
  <c r="O681" i="1"/>
  <c r="F681" i="1"/>
  <c r="G681" i="1"/>
  <c r="H681" i="1"/>
  <c r="I681" i="1"/>
  <c r="J681" i="1"/>
  <c r="K681" i="1"/>
  <c r="L681" i="1"/>
  <c r="M681" i="1"/>
  <c r="E681" i="1"/>
  <c r="F676" i="1"/>
  <c r="G676" i="1"/>
  <c r="H676" i="1"/>
  <c r="I676" i="1"/>
  <c r="J676" i="1"/>
  <c r="K676" i="1"/>
  <c r="L676" i="1"/>
  <c r="M676" i="1"/>
  <c r="N676" i="1"/>
  <c r="O676" i="1"/>
  <c r="E676" i="1"/>
  <c r="F671" i="1"/>
  <c r="G671" i="1"/>
  <c r="H671" i="1"/>
  <c r="I671" i="1"/>
  <c r="J671" i="1"/>
  <c r="K671" i="1"/>
  <c r="L671" i="1"/>
  <c r="M671" i="1"/>
  <c r="N671" i="1"/>
  <c r="O671" i="1"/>
  <c r="E671" i="1"/>
  <c r="F666" i="1"/>
  <c r="G666" i="1"/>
  <c r="H666" i="1"/>
  <c r="I666" i="1"/>
  <c r="J666" i="1"/>
  <c r="K666" i="1"/>
  <c r="L666" i="1"/>
  <c r="M666" i="1"/>
  <c r="N666" i="1"/>
  <c r="O666" i="1"/>
  <c r="E666" i="1"/>
  <c r="F661" i="1"/>
  <c r="G661" i="1"/>
  <c r="H661" i="1"/>
  <c r="I661" i="1"/>
  <c r="J661" i="1"/>
  <c r="K661" i="1"/>
  <c r="L661" i="1"/>
  <c r="M661" i="1"/>
  <c r="N661" i="1"/>
  <c r="O661" i="1"/>
  <c r="E661" i="1"/>
  <c r="F651" i="1"/>
  <c r="G651" i="1"/>
  <c r="H651" i="1"/>
  <c r="I651" i="1"/>
  <c r="J651" i="1"/>
  <c r="K651" i="1"/>
  <c r="L651" i="1"/>
  <c r="M651" i="1"/>
  <c r="N651" i="1"/>
  <c r="O651" i="1"/>
  <c r="E651" i="1"/>
  <c r="F646" i="1"/>
  <c r="G646" i="1"/>
  <c r="H646" i="1"/>
  <c r="I646" i="1"/>
  <c r="J646" i="1"/>
  <c r="K646" i="1"/>
  <c r="L646" i="1"/>
  <c r="M646" i="1"/>
  <c r="N646" i="1"/>
  <c r="O646" i="1"/>
  <c r="E646" i="1"/>
  <c r="F641" i="1"/>
  <c r="G641" i="1"/>
  <c r="H641" i="1"/>
  <c r="I641" i="1"/>
  <c r="J641" i="1"/>
  <c r="K641" i="1"/>
  <c r="L641" i="1"/>
  <c r="M641" i="1"/>
  <c r="N641" i="1"/>
  <c r="O641" i="1"/>
  <c r="E641" i="1"/>
  <c r="F636" i="1"/>
  <c r="G636" i="1"/>
  <c r="H636" i="1"/>
  <c r="I636" i="1"/>
  <c r="J636" i="1"/>
  <c r="K636" i="1"/>
  <c r="L636" i="1"/>
  <c r="M636" i="1"/>
  <c r="N636" i="1"/>
  <c r="O636" i="1"/>
  <c r="E636" i="1"/>
  <c r="F631" i="1"/>
  <c r="G631" i="1"/>
  <c r="H631" i="1"/>
  <c r="I631" i="1"/>
  <c r="J631" i="1"/>
  <c r="K631" i="1"/>
  <c r="L631" i="1"/>
  <c r="M631" i="1"/>
  <c r="N631" i="1"/>
  <c r="O631" i="1"/>
  <c r="E631" i="1"/>
  <c r="E12" i="1" l="1"/>
  <c r="D16" i="1"/>
  <c r="D14" i="1"/>
  <c r="D651" i="1"/>
  <c r="D696" i="1"/>
  <c r="D806" i="1"/>
  <c r="D836" i="1"/>
  <c r="D15" i="1"/>
  <c r="D671" i="1"/>
  <c r="D726" i="1"/>
  <c r="D786" i="1"/>
  <c r="D791" i="1"/>
  <c r="D811" i="1"/>
  <c r="D851" i="1"/>
  <c r="D641" i="1"/>
  <c r="D686" i="1"/>
  <c r="D826" i="1"/>
  <c r="D661" i="1"/>
  <c r="D701" i="1"/>
  <c r="D841" i="1"/>
  <c r="D631" i="1"/>
  <c r="D676" i="1"/>
  <c r="D731" i="1"/>
  <c r="D796" i="1"/>
  <c r="D816" i="1"/>
  <c r="D646" i="1"/>
  <c r="D691" i="1"/>
  <c r="D831" i="1"/>
  <c r="D8" i="1"/>
  <c r="D666" i="1"/>
  <c r="D706" i="1"/>
  <c r="D846" i="1"/>
  <c r="E6" i="1"/>
  <c r="D7" i="1"/>
  <c r="D636" i="1"/>
  <c r="D681" i="1"/>
  <c r="D781" i="1"/>
  <c r="V786" i="1" s="1"/>
  <c r="D801" i="1"/>
  <c r="D821" i="1"/>
  <c r="D9" i="1"/>
  <c r="F6" i="1"/>
  <c r="F626" i="1"/>
  <c r="G626" i="1"/>
  <c r="H626" i="1"/>
  <c r="I626" i="1"/>
  <c r="J626" i="1"/>
  <c r="K626" i="1"/>
  <c r="L626" i="1"/>
  <c r="M626" i="1"/>
  <c r="N626" i="1"/>
  <c r="O626" i="1"/>
  <c r="E626" i="1"/>
  <c r="F621" i="1"/>
  <c r="G621" i="1"/>
  <c r="H621" i="1"/>
  <c r="I621" i="1"/>
  <c r="J621" i="1"/>
  <c r="K621" i="1"/>
  <c r="L621" i="1"/>
  <c r="M621" i="1"/>
  <c r="N621" i="1"/>
  <c r="O621" i="1"/>
  <c r="E621" i="1"/>
  <c r="F616" i="1"/>
  <c r="G616" i="1"/>
  <c r="H616" i="1"/>
  <c r="I616" i="1"/>
  <c r="J616" i="1"/>
  <c r="K616" i="1"/>
  <c r="L616" i="1"/>
  <c r="M616" i="1"/>
  <c r="N616" i="1"/>
  <c r="O616" i="1"/>
  <c r="E616" i="1"/>
  <c r="F611" i="1"/>
  <c r="G611" i="1"/>
  <c r="H611" i="1"/>
  <c r="I611" i="1"/>
  <c r="J611" i="1"/>
  <c r="K611" i="1"/>
  <c r="L611" i="1"/>
  <c r="M611" i="1"/>
  <c r="N611" i="1"/>
  <c r="O611" i="1"/>
  <c r="E611" i="1"/>
  <c r="F606" i="1"/>
  <c r="G606" i="1"/>
  <c r="H606" i="1"/>
  <c r="I606" i="1"/>
  <c r="J606" i="1"/>
  <c r="K606" i="1"/>
  <c r="L606" i="1"/>
  <c r="M606" i="1"/>
  <c r="N606" i="1"/>
  <c r="O606" i="1"/>
  <c r="E606" i="1"/>
  <c r="F601" i="1"/>
  <c r="G601" i="1"/>
  <c r="H601" i="1"/>
  <c r="I601" i="1"/>
  <c r="J601" i="1"/>
  <c r="K601" i="1"/>
  <c r="L601" i="1"/>
  <c r="M601" i="1"/>
  <c r="N601" i="1"/>
  <c r="O601" i="1"/>
  <c r="E601" i="1"/>
  <c r="F596" i="1"/>
  <c r="G596" i="1"/>
  <c r="H596" i="1"/>
  <c r="I596" i="1"/>
  <c r="J596" i="1"/>
  <c r="K596" i="1"/>
  <c r="L596" i="1"/>
  <c r="M596" i="1"/>
  <c r="N596" i="1"/>
  <c r="O596" i="1"/>
  <c r="E596" i="1"/>
  <c r="F591" i="1"/>
  <c r="G591" i="1"/>
  <c r="H591" i="1"/>
  <c r="I591" i="1"/>
  <c r="J591" i="1"/>
  <c r="K591" i="1"/>
  <c r="L591" i="1"/>
  <c r="M591" i="1"/>
  <c r="N591" i="1"/>
  <c r="O591" i="1"/>
  <c r="E591" i="1"/>
  <c r="F586" i="1"/>
  <c r="G586" i="1"/>
  <c r="H586" i="1"/>
  <c r="I586" i="1"/>
  <c r="J586" i="1"/>
  <c r="K586" i="1"/>
  <c r="L586" i="1"/>
  <c r="M586" i="1"/>
  <c r="N586" i="1"/>
  <c r="O586" i="1"/>
  <c r="E586" i="1"/>
  <c r="F581" i="1"/>
  <c r="G581" i="1"/>
  <c r="H581" i="1"/>
  <c r="I581" i="1"/>
  <c r="J581" i="1"/>
  <c r="K581" i="1"/>
  <c r="L581" i="1"/>
  <c r="M581" i="1"/>
  <c r="N581" i="1"/>
  <c r="O581" i="1"/>
  <c r="E581" i="1"/>
  <c r="F571" i="1"/>
  <c r="G571" i="1"/>
  <c r="H571" i="1"/>
  <c r="I571" i="1"/>
  <c r="J571" i="1"/>
  <c r="K571" i="1"/>
  <c r="L571" i="1"/>
  <c r="M571" i="1"/>
  <c r="N571" i="1"/>
  <c r="O571" i="1"/>
  <c r="E571" i="1"/>
  <c r="F556" i="1"/>
  <c r="G556" i="1"/>
  <c r="H556" i="1"/>
  <c r="I556" i="1"/>
  <c r="J556" i="1"/>
  <c r="K556" i="1"/>
  <c r="L556" i="1"/>
  <c r="M556" i="1"/>
  <c r="N556" i="1"/>
  <c r="O556" i="1"/>
  <c r="E556" i="1"/>
  <c r="F551" i="1"/>
  <c r="G551" i="1"/>
  <c r="H551" i="1"/>
  <c r="I551" i="1"/>
  <c r="J551" i="1"/>
  <c r="K551" i="1"/>
  <c r="L551" i="1"/>
  <c r="M551" i="1"/>
  <c r="N551" i="1"/>
  <c r="O551" i="1"/>
  <c r="E551" i="1"/>
  <c r="F546" i="1"/>
  <c r="G546" i="1"/>
  <c r="H546" i="1"/>
  <c r="I546" i="1"/>
  <c r="J546" i="1"/>
  <c r="K546" i="1"/>
  <c r="L546" i="1"/>
  <c r="M546" i="1"/>
  <c r="N546" i="1"/>
  <c r="O546" i="1"/>
  <c r="E546" i="1"/>
  <c r="F541" i="1"/>
  <c r="G541" i="1"/>
  <c r="H541" i="1"/>
  <c r="I541" i="1"/>
  <c r="J541" i="1"/>
  <c r="K541" i="1"/>
  <c r="L541" i="1"/>
  <c r="M541" i="1"/>
  <c r="N541" i="1"/>
  <c r="O541" i="1"/>
  <c r="E541" i="1"/>
  <c r="F536" i="1"/>
  <c r="G536" i="1"/>
  <c r="H536" i="1"/>
  <c r="I536" i="1"/>
  <c r="J536" i="1"/>
  <c r="K536" i="1"/>
  <c r="L536" i="1"/>
  <c r="M536" i="1"/>
  <c r="N536" i="1"/>
  <c r="O536" i="1"/>
  <c r="E536" i="1"/>
  <c r="F531" i="1"/>
  <c r="G531" i="1"/>
  <c r="H531" i="1"/>
  <c r="I531" i="1"/>
  <c r="J531" i="1"/>
  <c r="K531" i="1"/>
  <c r="L531" i="1"/>
  <c r="M531" i="1"/>
  <c r="N531" i="1"/>
  <c r="O531" i="1"/>
  <c r="E531" i="1"/>
  <c r="F526" i="1"/>
  <c r="G526" i="1"/>
  <c r="H526" i="1"/>
  <c r="I526" i="1"/>
  <c r="J526" i="1"/>
  <c r="K526" i="1"/>
  <c r="L526" i="1"/>
  <c r="M526" i="1"/>
  <c r="N526" i="1"/>
  <c r="O526" i="1"/>
  <c r="E526" i="1"/>
  <c r="F521" i="1"/>
  <c r="G521" i="1"/>
  <c r="H521" i="1"/>
  <c r="I521" i="1"/>
  <c r="J521" i="1"/>
  <c r="K521" i="1"/>
  <c r="L521" i="1"/>
  <c r="M521" i="1"/>
  <c r="N521" i="1"/>
  <c r="O521" i="1"/>
  <c r="E521" i="1"/>
  <c r="F516" i="1"/>
  <c r="G516" i="1"/>
  <c r="H516" i="1"/>
  <c r="I516" i="1"/>
  <c r="J516" i="1"/>
  <c r="K516" i="1"/>
  <c r="L516" i="1"/>
  <c r="M516" i="1"/>
  <c r="N516" i="1"/>
  <c r="O516" i="1"/>
  <c r="E516" i="1"/>
  <c r="F511" i="1"/>
  <c r="G511" i="1"/>
  <c r="H511" i="1"/>
  <c r="I511" i="1"/>
  <c r="J511" i="1"/>
  <c r="K511" i="1"/>
  <c r="L511" i="1"/>
  <c r="O511" i="1"/>
  <c r="E511" i="1"/>
  <c r="F506" i="1"/>
  <c r="G506" i="1"/>
  <c r="H506" i="1"/>
  <c r="I506" i="1"/>
  <c r="J506" i="1"/>
  <c r="K506" i="1"/>
  <c r="L506" i="1"/>
  <c r="M506" i="1"/>
  <c r="N506" i="1"/>
  <c r="O506" i="1"/>
  <c r="E506" i="1"/>
  <c r="F501" i="1"/>
  <c r="G501" i="1"/>
  <c r="H501" i="1"/>
  <c r="I501" i="1"/>
  <c r="J501" i="1"/>
  <c r="K501" i="1"/>
  <c r="L501" i="1"/>
  <c r="M501" i="1"/>
  <c r="N501" i="1"/>
  <c r="O501" i="1"/>
  <c r="E501" i="1"/>
  <c r="F466" i="1"/>
  <c r="G466" i="1"/>
  <c r="H466" i="1"/>
  <c r="I466" i="1"/>
  <c r="J466" i="1"/>
  <c r="K466" i="1"/>
  <c r="L466" i="1"/>
  <c r="M466" i="1"/>
  <c r="N466" i="1"/>
  <c r="O466" i="1"/>
  <c r="E466" i="1"/>
  <c r="F461" i="1"/>
  <c r="G461" i="1"/>
  <c r="H461" i="1"/>
  <c r="I461" i="1"/>
  <c r="J461" i="1"/>
  <c r="K461" i="1"/>
  <c r="L461" i="1"/>
  <c r="M461" i="1"/>
  <c r="N461" i="1"/>
  <c r="O461" i="1"/>
  <c r="E461" i="1"/>
  <c r="F456" i="1"/>
  <c r="G456" i="1"/>
  <c r="H456" i="1"/>
  <c r="I456" i="1"/>
  <c r="J456" i="1"/>
  <c r="K456" i="1"/>
  <c r="L456" i="1"/>
  <c r="M456" i="1"/>
  <c r="N456" i="1"/>
  <c r="O456" i="1"/>
  <c r="E456" i="1"/>
  <c r="F451" i="1"/>
  <c r="G451" i="1"/>
  <c r="H451" i="1"/>
  <c r="I451" i="1"/>
  <c r="J451" i="1"/>
  <c r="K451" i="1"/>
  <c r="L451" i="1"/>
  <c r="M451" i="1"/>
  <c r="N451" i="1"/>
  <c r="O451" i="1"/>
  <c r="E451" i="1"/>
  <c r="F446" i="1"/>
  <c r="G446" i="1"/>
  <c r="H446" i="1"/>
  <c r="I446" i="1"/>
  <c r="J446" i="1"/>
  <c r="K446" i="1"/>
  <c r="L446" i="1"/>
  <c r="M446" i="1"/>
  <c r="N446" i="1"/>
  <c r="E446" i="1"/>
  <c r="F441" i="1"/>
  <c r="G441" i="1"/>
  <c r="H441" i="1"/>
  <c r="I441" i="1"/>
  <c r="J441" i="1"/>
  <c r="K441" i="1"/>
  <c r="L441" i="1"/>
  <c r="M441" i="1"/>
  <c r="N441" i="1"/>
  <c r="O441" i="1"/>
  <c r="E441" i="1"/>
  <c r="F436" i="1"/>
  <c r="G436" i="1"/>
  <c r="H436" i="1"/>
  <c r="I436" i="1"/>
  <c r="J436" i="1"/>
  <c r="K436" i="1"/>
  <c r="L436" i="1"/>
  <c r="M436" i="1"/>
  <c r="N436" i="1"/>
  <c r="O436" i="1"/>
  <c r="E436" i="1"/>
  <c r="F431" i="1"/>
  <c r="G431" i="1"/>
  <c r="H431" i="1"/>
  <c r="I431" i="1"/>
  <c r="J431" i="1"/>
  <c r="K431" i="1"/>
  <c r="L431" i="1"/>
  <c r="M431" i="1"/>
  <c r="N431" i="1"/>
  <c r="O431" i="1"/>
  <c r="E431" i="1"/>
  <c r="F426" i="1"/>
  <c r="G426" i="1"/>
  <c r="H426" i="1"/>
  <c r="I426" i="1"/>
  <c r="J426" i="1"/>
  <c r="K426" i="1"/>
  <c r="L426" i="1"/>
  <c r="M426" i="1"/>
  <c r="N426" i="1"/>
  <c r="O426" i="1"/>
  <c r="E426" i="1"/>
  <c r="F421" i="1"/>
  <c r="G421" i="1"/>
  <c r="H421" i="1"/>
  <c r="I421" i="1"/>
  <c r="J421" i="1"/>
  <c r="K421" i="1"/>
  <c r="L421" i="1"/>
  <c r="M421" i="1"/>
  <c r="N421" i="1"/>
  <c r="O421" i="1"/>
  <c r="E421" i="1"/>
  <c r="F416" i="1"/>
  <c r="G416" i="1"/>
  <c r="H416" i="1"/>
  <c r="I416" i="1"/>
  <c r="J416" i="1"/>
  <c r="K416" i="1"/>
  <c r="L416" i="1"/>
  <c r="M416" i="1"/>
  <c r="N416" i="1"/>
  <c r="O416" i="1"/>
  <c r="E416" i="1"/>
  <c r="F405" i="1"/>
  <c r="G405" i="1"/>
  <c r="H405" i="1"/>
  <c r="I405" i="1"/>
  <c r="J405" i="1"/>
  <c r="K405" i="1"/>
  <c r="L405" i="1"/>
  <c r="M405" i="1"/>
  <c r="N405" i="1"/>
  <c r="O405" i="1"/>
  <c r="E405" i="1"/>
  <c r="F410" i="1"/>
  <c r="G410" i="1"/>
  <c r="H410" i="1"/>
  <c r="I410" i="1"/>
  <c r="J410" i="1"/>
  <c r="L410" i="1"/>
  <c r="M410" i="1"/>
  <c r="N410" i="1"/>
  <c r="O410" i="1"/>
  <c r="E410" i="1"/>
  <c r="F400" i="1"/>
  <c r="G400" i="1"/>
  <c r="H400" i="1"/>
  <c r="I400" i="1"/>
  <c r="J400" i="1"/>
  <c r="K400" i="1"/>
  <c r="L400" i="1"/>
  <c r="M400" i="1"/>
  <c r="N400" i="1"/>
  <c r="O400" i="1"/>
  <c r="E400" i="1"/>
  <c r="F395" i="1"/>
  <c r="G395" i="1"/>
  <c r="H395" i="1"/>
  <c r="I395" i="1"/>
  <c r="J395" i="1"/>
  <c r="K395" i="1"/>
  <c r="L395" i="1"/>
  <c r="M395" i="1"/>
  <c r="N395" i="1"/>
  <c r="O395" i="1"/>
  <c r="E395" i="1"/>
  <c r="F390" i="1"/>
  <c r="G390" i="1"/>
  <c r="H390" i="1"/>
  <c r="I390" i="1"/>
  <c r="J390" i="1"/>
  <c r="K390" i="1"/>
  <c r="L390" i="1"/>
  <c r="M390" i="1"/>
  <c r="N390" i="1"/>
  <c r="O390" i="1"/>
  <c r="F385" i="1"/>
  <c r="G385" i="1"/>
  <c r="H385" i="1"/>
  <c r="I385" i="1"/>
  <c r="J385" i="1"/>
  <c r="K385" i="1"/>
  <c r="L385" i="1"/>
  <c r="M385" i="1"/>
  <c r="N385" i="1"/>
  <c r="O385" i="1"/>
  <c r="E385" i="1"/>
  <c r="F380" i="1"/>
  <c r="G380" i="1"/>
  <c r="H380" i="1"/>
  <c r="I380" i="1"/>
  <c r="J380" i="1"/>
  <c r="K380" i="1"/>
  <c r="L380" i="1"/>
  <c r="M380" i="1"/>
  <c r="N380" i="1"/>
  <c r="O380" i="1"/>
  <c r="E380" i="1"/>
  <c r="F375" i="1"/>
  <c r="G375" i="1"/>
  <c r="H375" i="1"/>
  <c r="I375" i="1"/>
  <c r="J375" i="1"/>
  <c r="K375" i="1"/>
  <c r="L375" i="1"/>
  <c r="M375" i="1"/>
  <c r="N375" i="1"/>
  <c r="O375" i="1"/>
  <c r="E375" i="1"/>
  <c r="F370" i="1"/>
  <c r="G370" i="1"/>
  <c r="H370" i="1"/>
  <c r="I370" i="1"/>
  <c r="J370" i="1"/>
  <c r="K370" i="1"/>
  <c r="L370" i="1"/>
  <c r="M370" i="1"/>
  <c r="N370" i="1"/>
  <c r="O370" i="1"/>
  <c r="E370" i="1"/>
  <c r="F365" i="1"/>
  <c r="G365" i="1"/>
  <c r="H365" i="1"/>
  <c r="I365" i="1"/>
  <c r="J365" i="1"/>
  <c r="K365" i="1"/>
  <c r="L365" i="1"/>
  <c r="M365" i="1"/>
  <c r="N365" i="1"/>
  <c r="O365" i="1"/>
  <c r="E365" i="1"/>
  <c r="F360" i="1"/>
  <c r="G360" i="1"/>
  <c r="H360" i="1"/>
  <c r="I360" i="1"/>
  <c r="J360" i="1"/>
  <c r="K360" i="1"/>
  <c r="L360" i="1"/>
  <c r="M360" i="1"/>
  <c r="N360" i="1"/>
  <c r="O360" i="1"/>
  <c r="E360" i="1"/>
  <c r="F355" i="1"/>
  <c r="G355" i="1"/>
  <c r="H355" i="1"/>
  <c r="I355" i="1"/>
  <c r="J355" i="1"/>
  <c r="K355" i="1"/>
  <c r="L355" i="1"/>
  <c r="M355" i="1"/>
  <c r="N355" i="1"/>
  <c r="O355" i="1"/>
  <c r="E355" i="1"/>
  <c r="F350" i="1"/>
  <c r="G350" i="1"/>
  <c r="H350" i="1"/>
  <c r="I350" i="1"/>
  <c r="J350" i="1"/>
  <c r="K350" i="1"/>
  <c r="L350" i="1"/>
  <c r="M350" i="1"/>
  <c r="N350" i="1"/>
  <c r="O350" i="1"/>
  <c r="E350" i="1"/>
  <c r="F345" i="1"/>
  <c r="G345" i="1"/>
  <c r="H345" i="1"/>
  <c r="I345" i="1"/>
  <c r="J345" i="1"/>
  <c r="K345" i="1"/>
  <c r="L345" i="1"/>
  <c r="M345" i="1"/>
  <c r="N345" i="1"/>
  <c r="O345" i="1"/>
  <c r="E345" i="1"/>
  <c r="F340" i="1"/>
  <c r="G340" i="1"/>
  <c r="H340" i="1"/>
  <c r="I340" i="1"/>
  <c r="J340" i="1"/>
  <c r="K340" i="1"/>
  <c r="L340" i="1"/>
  <c r="M340" i="1"/>
  <c r="N340" i="1"/>
  <c r="O340" i="1"/>
  <c r="E340" i="1"/>
  <c r="F335" i="1"/>
  <c r="G335" i="1"/>
  <c r="H335" i="1"/>
  <c r="I335" i="1"/>
  <c r="J335" i="1"/>
  <c r="K335" i="1"/>
  <c r="L335" i="1"/>
  <c r="M335" i="1"/>
  <c r="N335" i="1"/>
  <c r="O335" i="1"/>
  <c r="E335" i="1"/>
  <c r="F330" i="1"/>
  <c r="G330" i="1"/>
  <c r="H330" i="1"/>
  <c r="I330" i="1"/>
  <c r="J330" i="1"/>
  <c r="K330" i="1"/>
  <c r="L330" i="1"/>
  <c r="M330" i="1"/>
  <c r="N330" i="1"/>
  <c r="O330" i="1"/>
  <c r="E330" i="1"/>
  <c r="F320" i="1"/>
  <c r="G320" i="1"/>
  <c r="H320" i="1"/>
  <c r="I320" i="1"/>
  <c r="J320" i="1"/>
  <c r="K320" i="1"/>
  <c r="L320" i="1"/>
  <c r="M320" i="1"/>
  <c r="N320" i="1"/>
  <c r="O320" i="1"/>
  <c r="E320" i="1"/>
  <c r="F315" i="1"/>
  <c r="G315" i="1"/>
  <c r="H315" i="1"/>
  <c r="I315" i="1"/>
  <c r="J315" i="1"/>
  <c r="K315" i="1"/>
  <c r="L315" i="1"/>
  <c r="M315" i="1"/>
  <c r="N315" i="1"/>
  <c r="O315" i="1"/>
  <c r="E315" i="1"/>
  <c r="F310" i="1"/>
  <c r="G310" i="1"/>
  <c r="H310" i="1"/>
  <c r="I310" i="1"/>
  <c r="J310" i="1"/>
  <c r="K310" i="1"/>
  <c r="L310" i="1"/>
  <c r="M310" i="1"/>
  <c r="N310" i="1"/>
  <c r="O310" i="1"/>
  <c r="E310" i="1"/>
  <c r="F305" i="1"/>
  <c r="G305" i="1"/>
  <c r="H305" i="1"/>
  <c r="I305" i="1"/>
  <c r="J305" i="1"/>
  <c r="K305" i="1"/>
  <c r="L305" i="1"/>
  <c r="M305" i="1"/>
  <c r="N305" i="1"/>
  <c r="O305" i="1"/>
  <c r="E305" i="1"/>
  <c r="F300" i="1"/>
  <c r="G300" i="1"/>
  <c r="H300" i="1"/>
  <c r="I300" i="1"/>
  <c r="J300" i="1"/>
  <c r="K300" i="1"/>
  <c r="L300" i="1"/>
  <c r="M300" i="1"/>
  <c r="N300" i="1"/>
  <c r="O300" i="1"/>
  <c r="E300" i="1"/>
  <c r="F295" i="1"/>
  <c r="G295" i="1"/>
  <c r="H295" i="1"/>
  <c r="I295" i="1"/>
  <c r="J295" i="1"/>
  <c r="K295" i="1"/>
  <c r="L295" i="1"/>
  <c r="M295" i="1"/>
  <c r="N295" i="1"/>
  <c r="O295" i="1"/>
  <c r="E295" i="1"/>
  <c r="F290" i="1"/>
  <c r="G290" i="1"/>
  <c r="H290" i="1"/>
  <c r="I290" i="1"/>
  <c r="J290" i="1"/>
  <c r="K290" i="1"/>
  <c r="L290" i="1"/>
  <c r="M290" i="1"/>
  <c r="N290" i="1"/>
  <c r="O290" i="1"/>
  <c r="E290" i="1"/>
  <c r="F285" i="1"/>
  <c r="G285" i="1"/>
  <c r="H285" i="1"/>
  <c r="I285" i="1"/>
  <c r="J285" i="1"/>
  <c r="K285" i="1"/>
  <c r="L285" i="1"/>
  <c r="M285" i="1"/>
  <c r="N285" i="1"/>
  <c r="O285" i="1"/>
  <c r="E285" i="1"/>
  <c r="F280" i="1"/>
  <c r="G280" i="1"/>
  <c r="H280" i="1"/>
  <c r="I280" i="1"/>
  <c r="J280" i="1"/>
  <c r="K280" i="1"/>
  <c r="L280" i="1"/>
  <c r="M280" i="1"/>
  <c r="N280" i="1"/>
  <c r="O280" i="1"/>
  <c r="E280" i="1"/>
  <c r="F275" i="1"/>
  <c r="G275" i="1"/>
  <c r="H275" i="1"/>
  <c r="I275" i="1"/>
  <c r="J275" i="1"/>
  <c r="K275" i="1"/>
  <c r="L275" i="1"/>
  <c r="M275" i="1"/>
  <c r="N275" i="1"/>
  <c r="O275" i="1"/>
  <c r="E275" i="1"/>
  <c r="F270" i="1"/>
  <c r="G270" i="1"/>
  <c r="H270" i="1"/>
  <c r="I270" i="1"/>
  <c r="J270" i="1"/>
  <c r="K270" i="1"/>
  <c r="L270" i="1"/>
  <c r="M270" i="1"/>
  <c r="N270" i="1"/>
  <c r="O270" i="1"/>
  <c r="E270" i="1"/>
  <c r="F265" i="1"/>
  <c r="G265" i="1"/>
  <c r="H265" i="1"/>
  <c r="I265" i="1"/>
  <c r="J265" i="1"/>
  <c r="K265" i="1"/>
  <c r="L265" i="1"/>
  <c r="M265" i="1"/>
  <c r="N265" i="1"/>
  <c r="O265" i="1"/>
  <c r="E265" i="1"/>
  <c r="F260" i="1"/>
  <c r="G260" i="1"/>
  <c r="H260" i="1"/>
  <c r="I260" i="1"/>
  <c r="J260" i="1"/>
  <c r="K260" i="1"/>
  <c r="L260" i="1"/>
  <c r="M260" i="1"/>
  <c r="N260" i="1"/>
  <c r="O260" i="1"/>
  <c r="E260" i="1"/>
  <c r="F255" i="1"/>
  <c r="G255" i="1"/>
  <c r="H255" i="1"/>
  <c r="I255" i="1"/>
  <c r="J255" i="1"/>
  <c r="K255" i="1"/>
  <c r="L255" i="1"/>
  <c r="M255" i="1"/>
  <c r="N255" i="1"/>
  <c r="O255" i="1"/>
  <c r="E255" i="1"/>
  <c r="F250" i="1"/>
  <c r="G250" i="1"/>
  <c r="H250" i="1"/>
  <c r="I250" i="1"/>
  <c r="J250" i="1"/>
  <c r="K250" i="1"/>
  <c r="L250" i="1"/>
  <c r="M250" i="1"/>
  <c r="N250" i="1"/>
  <c r="O250" i="1"/>
  <c r="E250" i="1"/>
  <c r="F245" i="1"/>
  <c r="G245" i="1"/>
  <c r="H245" i="1"/>
  <c r="I245" i="1"/>
  <c r="J245" i="1"/>
  <c r="K245" i="1"/>
  <c r="L245" i="1"/>
  <c r="M245" i="1"/>
  <c r="N245" i="1"/>
  <c r="O245" i="1"/>
  <c r="E245" i="1"/>
  <c r="F235" i="1"/>
  <c r="G235" i="1"/>
  <c r="H235" i="1"/>
  <c r="I235" i="1"/>
  <c r="J235" i="1"/>
  <c r="K235" i="1"/>
  <c r="L235" i="1"/>
  <c r="M235" i="1"/>
  <c r="N235" i="1"/>
  <c r="O235" i="1"/>
  <c r="E235" i="1"/>
  <c r="F230" i="1"/>
  <c r="G230" i="1"/>
  <c r="H230" i="1"/>
  <c r="I230" i="1"/>
  <c r="J230" i="1"/>
  <c r="K230" i="1"/>
  <c r="L230" i="1"/>
  <c r="M230" i="1"/>
  <c r="N230" i="1"/>
  <c r="O230" i="1"/>
  <c r="E230" i="1"/>
  <c r="F225" i="1"/>
  <c r="G225" i="1"/>
  <c r="H225" i="1"/>
  <c r="I225" i="1"/>
  <c r="J225" i="1"/>
  <c r="K225" i="1"/>
  <c r="L225" i="1"/>
  <c r="M225" i="1"/>
  <c r="N225" i="1"/>
  <c r="O225" i="1"/>
  <c r="E225" i="1"/>
  <c r="F220" i="1"/>
  <c r="G220" i="1"/>
  <c r="H220" i="1"/>
  <c r="I220" i="1"/>
  <c r="J220" i="1"/>
  <c r="K220" i="1"/>
  <c r="L220" i="1"/>
  <c r="M220" i="1"/>
  <c r="N220" i="1"/>
  <c r="O220" i="1"/>
  <c r="E220" i="1"/>
  <c r="F215" i="1"/>
  <c r="G215" i="1"/>
  <c r="H215" i="1"/>
  <c r="I215" i="1"/>
  <c r="J215" i="1"/>
  <c r="K215" i="1"/>
  <c r="L215" i="1"/>
  <c r="M215" i="1"/>
  <c r="N215" i="1"/>
  <c r="O215" i="1"/>
  <c r="E215" i="1"/>
  <c r="F210" i="1"/>
  <c r="G210" i="1"/>
  <c r="H210" i="1"/>
  <c r="I210" i="1"/>
  <c r="J210" i="1"/>
  <c r="K210" i="1"/>
  <c r="L210" i="1"/>
  <c r="M210" i="1"/>
  <c r="N210" i="1"/>
  <c r="O210" i="1"/>
  <c r="E210" i="1"/>
  <c r="F205" i="1"/>
  <c r="G205" i="1"/>
  <c r="H205" i="1"/>
  <c r="I205" i="1"/>
  <c r="J205" i="1"/>
  <c r="K205" i="1"/>
  <c r="L205" i="1"/>
  <c r="M205" i="1"/>
  <c r="N205" i="1"/>
  <c r="O205" i="1"/>
  <c r="E205" i="1"/>
  <c r="F200" i="1"/>
  <c r="G200" i="1"/>
  <c r="H200" i="1"/>
  <c r="I200" i="1"/>
  <c r="J200" i="1"/>
  <c r="K200" i="1"/>
  <c r="L200" i="1"/>
  <c r="M200" i="1"/>
  <c r="N200" i="1"/>
  <c r="O200" i="1"/>
  <c r="E200" i="1"/>
  <c r="F180" i="1"/>
  <c r="G180" i="1"/>
  <c r="H180" i="1"/>
  <c r="I180" i="1"/>
  <c r="J180" i="1"/>
  <c r="K180" i="1"/>
  <c r="L180" i="1"/>
  <c r="M180" i="1"/>
  <c r="N180" i="1"/>
  <c r="O180" i="1"/>
  <c r="E180" i="1"/>
  <c r="F175" i="1"/>
  <c r="G175" i="1"/>
  <c r="H175" i="1"/>
  <c r="I175" i="1"/>
  <c r="J175" i="1"/>
  <c r="K175" i="1"/>
  <c r="L175" i="1"/>
  <c r="M175" i="1"/>
  <c r="N175" i="1"/>
  <c r="O175" i="1"/>
  <c r="E175" i="1"/>
  <c r="F170" i="1"/>
  <c r="G170" i="1"/>
  <c r="H170" i="1"/>
  <c r="I170" i="1"/>
  <c r="J170" i="1"/>
  <c r="K170" i="1"/>
  <c r="L170" i="1"/>
  <c r="M170" i="1"/>
  <c r="N170" i="1"/>
  <c r="O170" i="1"/>
  <c r="E170" i="1"/>
  <c r="F165" i="1"/>
  <c r="G165" i="1"/>
  <c r="H165" i="1"/>
  <c r="I165" i="1"/>
  <c r="J165" i="1"/>
  <c r="K165" i="1"/>
  <c r="L165" i="1"/>
  <c r="M165" i="1"/>
  <c r="N165" i="1"/>
  <c r="O165" i="1"/>
  <c r="E165" i="1"/>
  <c r="F160" i="1"/>
  <c r="G160" i="1"/>
  <c r="H160" i="1"/>
  <c r="I160" i="1"/>
  <c r="J160" i="1"/>
  <c r="K160" i="1"/>
  <c r="L160" i="1"/>
  <c r="M160" i="1"/>
  <c r="N160" i="1"/>
  <c r="O160" i="1"/>
  <c r="E160" i="1"/>
  <c r="F155" i="1"/>
  <c r="G155" i="1"/>
  <c r="H155" i="1"/>
  <c r="I155" i="1"/>
  <c r="J155" i="1"/>
  <c r="K155" i="1"/>
  <c r="L155" i="1"/>
  <c r="M155" i="1"/>
  <c r="N155" i="1"/>
  <c r="O155" i="1"/>
  <c r="E155" i="1"/>
  <c r="F150" i="1"/>
  <c r="G150" i="1"/>
  <c r="H150" i="1"/>
  <c r="I150" i="1"/>
  <c r="J150" i="1"/>
  <c r="K150" i="1"/>
  <c r="L150" i="1"/>
  <c r="M150" i="1"/>
  <c r="N150" i="1"/>
  <c r="O150" i="1"/>
  <c r="E150" i="1"/>
  <c r="F145" i="1"/>
  <c r="G145" i="1"/>
  <c r="H145" i="1"/>
  <c r="I145" i="1"/>
  <c r="J145" i="1"/>
  <c r="K145" i="1"/>
  <c r="L145" i="1"/>
  <c r="M145" i="1"/>
  <c r="N145" i="1"/>
  <c r="O145" i="1"/>
  <c r="E145" i="1"/>
  <c r="F140" i="1"/>
  <c r="G140" i="1"/>
  <c r="H140" i="1"/>
  <c r="I140" i="1"/>
  <c r="J140" i="1"/>
  <c r="K140" i="1"/>
  <c r="E140" i="1"/>
  <c r="F135" i="1"/>
  <c r="G135" i="1"/>
  <c r="H135" i="1"/>
  <c r="I135" i="1"/>
  <c r="J135" i="1"/>
  <c r="K135" i="1"/>
  <c r="E135" i="1"/>
  <c r="F130" i="1"/>
  <c r="G130" i="1"/>
  <c r="H130" i="1"/>
  <c r="I130" i="1"/>
  <c r="J130" i="1"/>
  <c r="K130" i="1"/>
  <c r="E130" i="1"/>
  <c r="F125" i="1"/>
  <c r="G125" i="1"/>
  <c r="H125" i="1"/>
  <c r="I125" i="1"/>
  <c r="J125" i="1"/>
  <c r="K125" i="1"/>
  <c r="E125" i="1"/>
  <c r="F120" i="1"/>
  <c r="G120" i="1"/>
  <c r="H120" i="1"/>
  <c r="I120" i="1"/>
  <c r="J120" i="1"/>
  <c r="K120" i="1"/>
  <c r="E120" i="1"/>
  <c r="F115" i="1"/>
  <c r="G115" i="1"/>
  <c r="H115" i="1"/>
  <c r="I115" i="1"/>
  <c r="J115" i="1"/>
  <c r="K115" i="1"/>
  <c r="E115" i="1"/>
  <c r="F95" i="1"/>
  <c r="G95" i="1"/>
  <c r="H95" i="1"/>
  <c r="I95" i="1"/>
  <c r="J95" i="1"/>
  <c r="K95" i="1"/>
  <c r="E95" i="1"/>
  <c r="F90" i="1"/>
  <c r="G90" i="1"/>
  <c r="H90" i="1"/>
  <c r="I90" i="1"/>
  <c r="J90" i="1"/>
  <c r="K90" i="1"/>
  <c r="E90" i="1"/>
  <c r="F85" i="1"/>
  <c r="G85" i="1"/>
  <c r="H85" i="1"/>
  <c r="I85" i="1"/>
  <c r="J85" i="1"/>
  <c r="K85" i="1"/>
  <c r="E85" i="1"/>
  <c r="F80" i="1"/>
  <c r="G80" i="1"/>
  <c r="H80" i="1"/>
  <c r="I80" i="1"/>
  <c r="J80" i="1"/>
  <c r="K80" i="1"/>
  <c r="E80" i="1"/>
  <c r="F75" i="1"/>
  <c r="G75" i="1"/>
  <c r="H75" i="1"/>
  <c r="I75" i="1"/>
  <c r="J75" i="1"/>
  <c r="K75" i="1"/>
  <c r="E75" i="1"/>
  <c r="F70" i="1"/>
  <c r="G70" i="1"/>
  <c r="H70" i="1"/>
  <c r="I70" i="1"/>
  <c r="J70" i="1"/>
  <c r="K70" i="1"/>
  <c r="E70" i="1"/>
  <c r="F65" i="1"/>
  <c r="G65" i="1"/>
  <c r="H65" i="1"/>
  <c r="I65" i="1"/>
  <c r="J65" i="1"/>
  <c r="K65" i="1"/>
  <c r="E65" i="1"/>
  <c r="F58" i="1"/>
  <c r="G58" i="1"/>
  <c r="H58" i="1"/>
  <c r="I58" i="1"/>
  <c r="J58" i="1"/>
  <c r="K58" i="1"/>
  <c r="E58" i="1"/>
  <c r="E53" i="1"/>
  <c r="D53" i="1" s="1"/>
  <c r="F48" i="1"/>
  <c r="G48" i="1"/>
  <c r="H48" i="1"/>
  <c r="I48" i="1"/>
  <c r="J48" i="1"/>
  <c r="K48" i="1"/>
  <c r="L48" i="1"/>
  <c r="E48" i="1"/>
  <c r="F43" i="1"/>
  <c r="G43" i="1"/>
  <c r="H43" i="1"/>
  <c r="I43" i="1"/>
  <c r="J43" i="1"/>
  <c r="K43" i="1"/>
  <c r="L43" i="1"/>
  <c r="E43" i="1"/>
  <c r="F38" i="1"/>
  <c r="G38" i="1"/>
  <c r="H38" i="1"/>
  <c r="I38" i="1"/>
  <c r="J38" i="1"/>
  <c r="K38" i="1"/>
  <c r="L38" i="1"/>
  <c r="E38" i="1"/>
  <c r="F33" i="1"/>
  <c r="G33" i="1"/>
  <c r="H33" i="1"/>
  <c r="I33" i="1"/>
  <c r="J33" i="1"/>
  <c r="K33" i="1"/>
  <c r="L33" i="1"/>
  <c r="E33" i="1"/>
  <c r="F28" i="1"/>
  <c r="G28" i="1"/>
  <c r="H28" i="1"/>
  <c r="I28" i="1"/>
  <c r="J28" i="1"/>
  <c r="K28" i="1"/>
  <c r="L28" i="1"/>
  <c r="E28" i="1"/>
  <c r="F23" i="1"/>
  <c r="G23" i="1"/>
  <c r="H23" i="1"/>
  <c r="I23" i="1"/>
  <c r="J23" i="1"/>
  <c r="K23" i="1"/>
  <c r="L23" i="1"/>
  <c r="E23" i="1"/>
  <c r="F18" i="1"/>
  <c r="G18" i="1"/>
  <c r="H18" i="1"/>
  <c r="I18" i="1"/>
  <c r="J18" i="1"/>
  <c r="K18" i="1"/>
  <c r="L18" i="1"/>
  <c r="E18" i="1"/>
  <c r="F12" i="1"/>
  <c r="G12" i="1"/>
  <c r="H12" i="1"/>
  <c r="I12" i="1"/>
  <c r="J12" i="1"/>
  <c r="K12" i="1"/>
  <c r="L12" i="1"/>
  <c r="M12" i="1"/>
  <c r="N12" i="1"/>
  <c r="O12" i="1"/>
  <c r="D410" i="1" l="1"/>
  <c r="V415" i="1" s="1"/>
  <c r="V416" i="1" s="1"/>
  <c r="D451" i="1"/>
  <c r="D551" i="1"/>
  <c r="D606" i="1"/>
  <c r="D58" i="1"/>
  <c r="D115" i="1"/>
  <c r="D155" i="1"/>
  <c r="D210" i="1"/>
  <c r="D255" i="1"/>
  <c r="D295" i="1"/>
  <c r="D340" i="1"/>
  <c r="D95" i="1"/>
  <c r="D170" i="1"/>
  <c r="D225" i="1"/>
  <c r="D270" i="1"/>
  <c r="D310" i="1"/>
  <c r="D355" i="1"/>
  <c r="D405" i="1"/>
  <c r="D466" i="1"/>
  <c r="D526" i="1"/>
  <c r="D581" i="1"/>
  <c r="D621" i="1"/>
  <c r="D90" i="1"/>
  <c r="D145" i="1"/>
  <c r="D200" i="1"/>
  <c r="D245" i="1"/>
  <c r="D285" i="1"/>
  <c r="D330" i="1"/>
  <c r="D370" i="1"/>
  <c r="D426" i="1"/>
  <c r="D511" i="1"/>
  <c r="D541" i="1"/>
  <c r="D596" i="1"/>
  <c r="D395" i="1"/>
  <c r="D85" i="1"/>
  <c r="D140" i="1"/>
  <c r="D160" i="1"/>
  <c r="D215" i="1"/>
  <c r="D260" i="1"/>
  <c r="D300" i="1"/>
  <c r="D345" i="1"/>
  <c r="D385" i="1"/>
  <c r="D400" i="1"/>
  <c r="D441" i="1"/>
  <c r="D456" i="1"/>
  <c r="D516" i="1"/>
  <c r="D556" i="1"/>
  <c r="D611" i="1"/>
  <c r="D80" i="1"/>
  <c r="D135" i="1"/>
  <c r="D175" i="1"/>
  <c r="D230" i="1"/>
  <c r="D275" i="1"/>
  <c r="D315" i="1"/>
  <c r="D360" i="1"/>
  <c r="D416" i="1"/>
  <c r="D501" i="1"/>
  <c r="D531" i="1"/>
  <c r="D586" i="1"/>
  <c r="D626" i="1"/>
  <c r="D75" i="1"/>
  <c r="D130" i="1"/>
  <c r="D150" i="1"/>
  <c r="D205" i="1"/>
  <c r="D250" i="1"/>
  <c r="D290" i="1"/>
  <c r="D335" i="1"/>
  <c r="D375" i="1"/>
  <c r="D431" i="1"/>
  <c r="D546" i="1"/>
  <c r="D601" i="1"/>
  <c r="D70" i="1"/>
  <c r="D125" i="1"/>
  <c r="D165" i="1"/>
  <c r="D220" i="1"/>
  <c r="D265" i="1"/>
  <c r="D305" i="1"/>
  <c r="D350" i="1"/>
  <c r="D446" i="1"/>
  <c r="D461" i="1"/>
  <c r="D521" i="1"/>
  <c r="D571" i="1"/>
  <c r="D616" i="1"/>
  <c r="D380" i="1"/>
  <c r="D436" i="1"/>
  <c r="D12" i="1"/>
  <c r="D18" i="1"/>
  <c r="D23" i="1"/>
  <c r="D28" i="1"/>
  <c r="D33" i="1"/>
  <c r="D38" i="1"/>
  <c r="D43" i="1"/>
  <c r="D48" i="1"/>
  <c r="D65" i="1"/>
  <c r="D120" i="1"/>
  <c r="D180" i="1"/>
  <c r="D235" i="1"/>
  <c r="D280" i="1"/>
  <c r="D320" i="1"/>
  <c r="D365" i="1"/>
  <c r="D421" i="1"/>
  <c r="D506" i="1"/>
  <c r="D536" i="1"/>
  <c r="D591" i="1"/>
  <c r="E390" i="1"/>
  <c r="D390" i="1" s="1"/>
  <c r="G6" i="1"/>
  <c r="H6" i="1"/>
  <c r="I6" i="1"/>
  <c r="J6" i="1"/>
  <c r="K6" i="1"/>
  <c r="L6" i="1"/>
  <c r="M6" i="1"/>
  <c r="N6" i="1"/>
  <c r="O6" i="1"/>
  <c r="D6" i="1" l="1"/>
  <c r="T8" i="1" l="1"/>
  <c r="V8" i="1" s="1"/>
  <c r="U10" i="1" l="1"/>
  <c r="T6" i="1"/>
  <c r="U13" i="1"/>
  <c r="U14" i="1" l="1"/>
  <c r="U15" i="1"/>
  <c r="U16" i="1"/>
  <c r="U17" i="1" l="1"/>
  <c r="V17" i="1"/>
  <c r="V18" i="1" s="1"/>
  <c r="T10" i="1"/>
  <c r="V10" i="1" s="1"/>
  <c r="T9" i="1" l="1"/>
  <c r="T11" i="1" l="1"/>
  <c r="U11" i="1" s="1"/>
  <c r="V9" i="1"/>
</calcChain>
</file>

<file path=xl/sharedStrings.xml><?xml version="1.0" encoding="utf-8"?>
<sst xmlns="http://schemas.openxmlformats.org/spreadsheetml/2006/main" count="1245" uniqueCount="360">
  <si>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</si>
  <si>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</si>
  <si>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</si>
  <si>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</si>
  <si>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</si>
  <si>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</si>
  <si>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</si>
  <si>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</si>
  <si>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</si>
  <si>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</si>
  <si>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</si>
  <si>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</si>
  <si>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</si>
  <si>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</si>
  <si>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</si>
  <si>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</si>
  <si>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</si>
  <si>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</si>
  <si>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</si>
  <si>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</si>
  <si>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</si>
  <si>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</si>
  <si>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</si>
  <si>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</si>
  <si>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</si>
  <si>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</si>
  <si>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МКДОУ «Детский сад № 158», ул. Электросигнальная, 18</t>
  </si>
  <si>
    <t>1.1.2</t>
  </si>
  <si>
    <t>1.1.3</t>
  </si>
  <si>
    <t>Возврат бывшего детского сада № 38 (ул. Студенческая, 33) к первоначальному использованию, присоединение объекта  в качестве дополнительного здания к МБДОУ «Детский сад общеразвивающего вида № 17»</t>
  </si>
  <si>
    <t>1.1.4</t>
  </si>
  <si>
    <t>Капитальный ремонт здания МБДОУ  «Детский сад общеразвивающего вида  №  48»,  ул. Домостроителей, 67</t>
  </si>
  <si>
    <t>1.1.5</t>
  </si>
  <si>
    <t>1.1.6</t>
  </si>
  <si>
    <t>Открытие дополнительной группы в  МБДОУ «Детский сад общеразвивающего вида № 116»</t>
  </si>
  <si>
    <t>Открытие дополнительной группы в  МБДОУ «ЦРР – детский сад № 53»</t>
  </si>
  <si>
    <t>1.2</t>
  </si>
  <si>
    <t>1.2.1</t>
  </si>
  <si>
    <t>1.2.1.1</t>
  </si>
  <si>
    <t>Реконструкция  МБДОУ «ЦРР – детский сад № 138» г. Воронеж</t>
  </si>
  <si>
    <t>1.2.1.2</t>
  </si>
  <si>
    <t>Детский сад на 220 мест по ул. Ростовская, 69а, в городском округе город Воронеж (завершение строительства)</t>
  </si>
  <si>
    <t>1.2.1.3</t>
  </si>
  <si>
    <t>Детский сад на 220 мест по ул. Минская в г. Воронеже (завершение строительства)</t>
  </si>
  <si>
    <t>1.2.1.4</t>
  </si>
  <si>
    <t xml:space="preserve">Детский сад на 150 мест по Московскому проспекту, 142е
</t>
  </si>
  <si>
    <t>1.2.1.5</t>
  </si>
  <si>
    <t xml:space="preserve">Комплексная жилая застройка по ул. Шишкова, 140б, в г. Воронеже. Детский сад на 220 мест
</t>
  </si>
  <si>
    <t>1.2.1.6</t>
  </si>
  <si>
    <t xml:space="preserve"> Комплексная жилая застройка в микрорайоне АI по ул. Острогожская, р.п. Шилово 
г. Воронежа. Детский сад на 220 мест</t>
  </si>
  <si>
    <t>1.2.1.7</t>
  </si>
  <si>
    <r>
      <t xml:space="preserve">Комплексное освоение в целях жилищного строительства микрорайона по ул. Ильюшина, 13 в г. Воронеже. Детский сад на 250 мест (позиция 29) </t>
    </r>
    <r>
      <rPr>
        <i/>
        <sz val="11"/>
        <color indexed="10"/>
        <rFont val="Times New Roman"/>
        <family val="1"/>
        <charset val="204"/>
      </rPr>
      <t/>
    </r>
  </si>
  <si>
    <t>1.2.1.8</t>
  </si>
  <si>
    <t>Детское дошкольное учреждение  на 600 мест по Московскому проспекту в г. Воронеже (включая ПИР)</t>
  </si>
  <si>
    <t>1.2.2</t>
  </si>
  <si>
    <r>
      <t xml:space="preserve">Проведение закупок немонтируемого технологического оборудования  </t>
    </r>
    <r>
      <rPr>
        <i/>
        <sz val="11"/>
        <color indexed="10"/>
        <rFont val="Times New Roman"/>
        <family val="1"/>
        <charset val="204"/>
      </rPr>
      <t/>
    </r>
  </si>
  <si>
    <t>1.2.3</t>
  </si>
  <si>
    <t>Строительство детских садов  строительными  организациями с последующим их приобретением в муниципальную собственность</t>
  </si>
  <si>
    <t>1.2.3.1</t>
  </si>
  <si>
    <t>Детский сад на 140 мест по ул. Сельская, 2c</t>
  </si>
  <si>
    <t>1.2.3.2</t>
  </si>
  <si>
    <t>1.2.3.3</t>
  </si>
  <si>
    <t>Детский сад на 220 мест по ул. Ростовской, 58/6</t>
  </si>
  <si>
    <t>1.2.3.4</t>
  </si>
  <si>
    <t>1.2.3.5</t>
  </si>
  <si>
    <t xml:space="preserve">Встроенно-пристроенный детский сад на 100 мест по ул. 9 Января, 241/9 </t>
  </si>
  <si>
    <t>1.2.3.6</t>
  </si>
  <si>
    <t>Детский сад на 80 мест по ул. 45 стрелковой  дивизии, 226б</t>
  </si>
  <si>
    <t>1.2.3.7</t>
  </si>
  <si>
    <t>Детский сад на 150 мест по переулку Газовый, д.15В</t>
  </si>
  <si>
    <t>1.2.3.8</t>
  </si>
  <si>
    <t>Детский сад на 160 мест по ул. Острогожская, 168п</t>
  </si>
  <si>
    <t>1.2.3.9</t>
  </si>
  <si>
    <t>1.2.3.10</t>
  </si>
  <si>
    <t>Детский сад на 140 мест по ул. Хользунова,  38А</t>
  </si>
  <si>
    <t>1.2.3.11</t>
  </si>
  <si>
    <t>Встроенный детский сад на 100 мест по ул. Краснознаменная, 57/2, пом.1/1</t>
  </si>
  <si>
    <t>1.2.3.12</t>
  </si>
  <si>
    <t>1.2.4</t>
  </si>
  <si>
    <t xml:space="preserve">Реконструкция помещений под размещение НДОУ </t>
  </si>
  <si>
    <t>1.2.5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</si>
  <si>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</si>
  <si>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</si>
  <si>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</si>
  <si>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</si>
  <si>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</si>
  <si>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1.3.2</t>
  </si>
  <si>
    <t>Создание в детских садах, вводимых в эксплуатацию по возврату к первоначальному использованию, и открываемых дополнительных группах действующих МБДОУ материально-технической базы, соответствующей требованиям пожарной безопасности и санитарному законодательству, в том числе</t>
  </si>
  <si>
    <t>1.3.2.1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</si>
  <si>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</si>
  <si>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</si>
  <si>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</si>
  <si>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</si>
  <si>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</si>
  <si>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</si>
  <si>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</si>
  <si>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</si>
  <si>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</si>
  <si>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1.6</t>
  </si>
  <si>
    <t>Содержание муниципальных учреждений, оплата товаров и услуг из средств областного бюджета</t>
  </si>
  <si>
    <t>1.7</t>
  </si>
  <si>
    <t xml:space="preserve"> Реализация мероприятий муниципальных составляющих региональных проектов</t>
  </si>
  <si>
    <t>1.7.1</t>
  </si>
  <si>
    <t>1.7.1.1</t>
  </si>
  <si>
    <t>Мероприятия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</si>
  <si>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1.7.1.1.1</t>
  </si>
  <si>
    <t>1.7.1.1.2</t>
  </si>
  <si>
    <t>1.7.1.1.3</t>
  </si>
  <si>
    <t>1.7.1.1.4</t>
  </si>
  <si>
    <t>1.7.1.1.5</t>
  </si>
  <si>
    <t>1.7.1.1.6</t>
  </si>
  <si>
    <t>1.7.1.1.7</t>
  </si>
  <si>
    <t>Строительство пристройки к функционирующему детскому саду МБДОУ «Детский сад  комбинированного вида № 167», г. Воронеж, ул. Теплоэнергетиков, д. 21  (включая ПИР)</t>
  </si>
  <si>
    <t>1.7.1.1.8</t>
  </si>
  <si>
    <t>Строительство пристройки  к функционирующему детскому саду МБДОУ «Детский сад  № 119», г. Воронеж, ул. Тепличная, д. 18 (включая ПИР)</t>
  </si>
  <si>
    <t>1.7.1.1.9</t>
  </si>
  <si>
    <t xml:space="preserve">Строительство  детского сада на 300 мест в мкр. Шилово г.о.г. Воронеж (включая ПИР) </t>
  </si>
  <si>
    <t>1.7.1.1.10</t>
  </si>
  <si>
    <t>Строительство детского сада на 280 мест в мкр. Репное городского округа город Воронеж (включая ПИР)</t>
  </si>
  <si>
    <t>1.7.1.2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</si>
  <si>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(строительство)</t>
  </si>
  <si>
    <t>1.7.1.2.1</t>
  </si>
  <si>
    <t>Детский сад на 150 мест в гмкр. «Подклетное», ул. Красочная, 1 в г. Воронеже (включая ПИР)</t>
  </si>
  <si>
    <t>1.7.1.2.2</t>
  </si>
  <si>
    <t>1.7.1.2.3</t>
  </si>
  <si>
    <t>1.7.1.2.4</t>
  </si>
  <si>
    <t xml:space="preserve">Детский сад  на 220 мест по ул. Дмитрия Горина, 63 в г. Воронеж (включая ПИР)
</t>
  </si>
  <si>
    <t>1.7.1.2.5</t>
  </si>
  <si>
    <t>1.7.1.2.6</t>
  </si>
  <si>
    <t>1.7.1.3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</si>
  <si>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(выкуп)</t>
  </si>
  <si>
    <t>1.7.1.3.1</t>
  </si>
  <si>
    <t>1.7.1.3.2</t>
  </si>
  <si>
    <t xml:space="preserve">Встроенно-пристроенный детский сад на 140 мест по адресу: Российская Федерация, городской округ город Воронеж, город Воронеж, улица 9 Января, дом 233/45, помещение 1/1
</t>
  </si>
  <si>
    <t>1.7.1.3.3</t>
  </si>
  <si>
    <t>Встроенно-пристроенный детский сад на 100 мест по адресу: Российская Федерация, Воронежская область, городской округ город Воронеж, город Воронеж, улица 9 Января, дом 68, корпус 4, помещение 1/1</t>
  </si>
  <si>
    <t>1.7.1.3.4</t>
  </si>
  <si>
    <t>Встроенно-пристроенный детский сад на 200 мест по адресу: Российская Федерация, Воронежская область, городской округ город Воронеж, город Воронеж, улица 45 стрелковой дивизии, дом 259/4, помещение 1/1</t>
  </si>
  <si>
    <t>1.7.2</t>
  </si>
  <si>
    <t>Муниципальная составляющая регионального проекта «Жилье»</t>
  </si>
  <si>
    <t>1.7.2.1</t>
  </si>
  <si>
    <t xml:space="preserve"> Детский сад на 300 мест по ул. Артамонова в г. Воронеж</t>
  </si>
  <si>
    <t>1.7.3</t>
  </si>
  <si>
    <t>Муниципальная составляющая регионального проекта «Поддержка семей, имеющих детей»</t>
  </si>
  <si>
    <t>1.7.4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</si>
  <si>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</si>
  <si>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</si>
  <si>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</si>
  <si>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</si>
  <si>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</si>
  <si>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</si>
  <si>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</si>
  <si>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</si>
  <si>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</si>
  <si>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</si>
  <si>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</si>
  <si>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</si>
  <si>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</si>
  <si>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</si>
  <si>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</si>
  <si>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</si>
  <si>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</si>
  <si>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</si>
  <si>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>Строительство общеобразовательной школы на 33 класса в квартале ВГУ  на Московском проспекте г. Воронежа (завершение строительства)</t>
  </si>
  <si>
    <t>Строительство школы на 500 учащихся в микрорайоне Репное (завершение строительства)</t>
  </si>
  <si>
    <t>Строительство общеобразовательной школы на 1224 места по ул. Шишкова, 140б в г. Воронеж</t>
  </si>
  <si>
    <r>
      <t xml:space="preserve">Строительство объекта «Комплексная  жилая застройка микрорайона АI по ул. Острогожская р.п. Шилово г. Воронежа. Общеобразовательная школа на 1224 мест» </t>
    </r>
    <r>
      <rPr>
        <i/>
        <sz val="11"/>
        <color indexed="10"/>
        <rFont val="Times New Roman"/>
        <family val="1"/>
        <charset val="204"/>
      </rPr>
      <t/>
    </r>
  </si>
  <si>
    <t xml:space="preserve">Проведение закупок немонтируемого технологического оборудования </t>
  </si>
  <si>
    <t xml:space="preserve">Строительство пристроек к существующим образовательным организациям
</t>
  </si>
  <si>
    <t xml:space="preserve"> Строительство пристройки к МБОУ СОШ  № 54 в городском округе город Воронеж</t>
  </si>
  <si>
    <t>Строительство спортивного зала с теплым переходом к зданию МБОУ гимназия им. академика Н.Г. Басова при ВГУ г. Воронеж (завершение строительства)</t>
  </si>
  <si>
    <t>Пристройка к МБОУ СОШ № 84 в г. Воронеже по ул. Тепличная, 20б</t>
  </si>
  <si>
    <t>Пристройка к МБОУ СОШ № 46 по ул. Дм.Горина, 61 (Подгорное), г. Воронеж (включая ПИР)</t>
  </si>
  <si>
    <t xml:space="preserve">Пристройка к МБОУ лицей № 4 по ул. Генерала Лизюкова, 87 </t>
  </si>
  <si>
    <t xml:space="preserve">Пристройка к МБОУ СОШ № 77 по пер. Звездный, 2 (Масловка) </t>
  </si>
  <si>
    <t>Строительство образовательных организаций  строительными  организациями с последующим их приобретением в муниципальную собственность</t>
  </si>
  <si>
    <t>Детский спортивно-образовательный центр по адресу: Российская Федерация, Воронежская область, городской округ город Воронеж, город Воронеж, проспект Ленинский, дом 201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</si>
  <si>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</si>
  <si>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</si>
  <si>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</si>
  <si>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</si>
  <si>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Выполнение требований санитарных и строительных норм, пожарной безопасности и иных требований к инфраструктуре образовательных организаций с учетом современных условий технологической среды образования, образовательного процесса и управления образованием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</si>
  <si>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</si>
  <si>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</si>
  <si>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</si>
  <si>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</si>
  <si>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</si>
  <si>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>Осуществление финансирования муниципальных образовательных организаций межшкольных учебных комбинатов городского округа  на выполнение ими муниципального задания по оказанию услуги по предоставлению основного общего, среднего образования в части изучения образовательной дисциплины «Технология»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</si>
  <si>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</si>
  <si>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</si>
  <si>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</si>
  <si>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</si>
  <si>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2.7</t>
  </si>
  <si>
    <t>2.8</t>
  </si>
  <si>
    <t>Общеобразовательная школа на 1101 место по адресу: г. Воронеж, жилой массив Олимпийский, 14 (включая ПИР)</t>
  </si>
  <si>
    <t>Образовательная школа на 1224 места по ул. Артамонова в г. Воронеж (включая ПИР)</t>
  </si>
  <si>
    <t>Комплексное освоение в целях жилищного строительства микрорайона по ул. Ильюшина, 13 в г. Воронеже. Общеобразовательная школа на 1224 места (поз.59) (включая ПИР)</t>
  </si>
  <si>
    <t xml:space="preserve">Муниципальная составляющая регионального проекта «Современная школа»
</t>
  </si>
  <si>
    <t>Образовательный центр на 2860 мест на Московском проспекте, г. Воронеж (включая ПИР)</t>
  </si>
  <si>
    <t xml:space="preserve">Общеобразовательная школа на 1500 мест по ул. Остужева в г. Воронеже
</t>
  </si>
  <si>
    <t xml:space="preserve">Муниципальная составляющая регионального проекта «Цифровая образовательная среда»
</t>
  </si>
  <si>
    <t xml:space="preserve">Муниципальная составляющая регионального проекта «Успех каждого ребенка»
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</si>
  <si>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</si>
  <si>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</si>
  <si>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</si>
  <si>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</si>
  <si>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3.3</t>
  </si>
  <si>
    <t>Обеспечение деятельности муниципального казенного учреждения городского округа город Воронеж «Центр молодежных проектов и программ»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</si>
  <si>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</si>
  <si>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</si>
  <si>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</si>
  <si>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</si>
  <si>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Выплата единовременного пособия при всех формах устройства детей, лишенных родительского попечения,  в семью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</si>
  <si>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</si>
  <si>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</si>
  <si>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</si>
  <si>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Выплата единовременного пособия при передаче ребенка на воспитание в семью</t>
  </si>
  <si>
    <t>Выплата единовременного пособия при устройстве в семью ребенка-инвалида, достигшего возраста 10 лет, а также одновременной передаче на воспитание в семью ребенка с его братьями (сестрами)</t>
  </si>
  <si>
    <t>Организация и проведение городских мероприятий по пропаганде различных форм семейного устройства детей-сирот и детей, оставшихся без попечения родителей (городская акция «Я ищу тебя, мама!»)</t>
  </si>
  <si>
    <t>Организация и проведение городских мероприятий по социализации, адаптации и интеграции в общество детей-сирот и детей, оставшихся без попечения родителей</t>
  </si>
  <si>
    <t>2.9</t>
  </si>
  <si>
    <t>Организация и проведение  мероприятий по профилактике социального сиротства</t>
  </si>
  <si>
    <t>к муниципальной программе</t>
  </si>
  <si>
    <t>Детский сад № 13 на 60 мест  (с котельной)  по ул. Ольминского, 28</t>
  </si>
  <si>
    <t>Детский сад на 150 мест в мкр. «Малышево» г. Воронежа                     (включая ПИР)</t>
  </si>
  <si>
    <t>Встроенно-пристроенное нежилое помещение (детский сад на 100 мест) по адресу: Российская Федерация, Воронежская область, городской округ город Воронеж, город Воронеж, улица 9 Января, дом 68, корпус 2, помещение 1</t>
  </si>
  <si>
    <t>Детский сад на 280 мест в мкр. «Боровое»  г. Воронежа                     (включая ПИР)</t>
  </si>
  <si>
    <t>Детский сад  на 310 мест по ул. Шишкова в г. Воронеже                     (включая ПИР)</t>
  </si>
  <si>
    <t>Детский сад на 280 мест по ул. Артамонова в г. Воронеже                   (включая ПИР)</t>
  </si>
  <si>
    <t>г. Воронеж. Средняя школа на 1101 место по ул. Ф.Тютчева, 6                   (включая ПИР)</t>
  </si>
  <si>
    <t xml:space="preserve">Детский сад на 220 мест (с котельной) по Олимпийскому бульвару, 4/5                                                        </t>
  </si>
  <si>
    <t>Реконструкция МБОУ СОШ № 45 по ул. 9 Января,46, г. Воронеж</t>
  </si>
  <si>
    <t>Вовлечение молодежи в социальную практику, обеспечение поддержки творческой активности молодежи</t>
  </si>
  <si>
    <t>2021 год</t>
  </si>
  <si>
    <t>2022 год</t>
  </si>
  <si>
    <t>2023 год</t>
  </si>
  <si>
    <t>2024 год</t>
  </si>
  <si>
    <t>Региональный проект «Модернизация школьной системы образования Воронежской области»</t>
  </si>
  <si>
    <t>Пристройка к МБОУ СОШ № 97 по ул. Новосибирская, 49 в г. Воронеже</t>
  </si>
  <si>
    <t>Пристройка к МБОУ «Лицей «МОК № 2» по ул. Шендрикова, 7 в г. Воронеже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</si>
  <si>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</si>
  <si>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</si>
  <si>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2.2.1.1</t>
  </si>
  <si>
    <t>2.2.1.2</t>
  </si>
  <si>
    <t>2.2.1.3</t>
  </si>
  <si>
    <t>2.2.1.4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</si>
  <si>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</si>
  <si>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</si>
  <si>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</si>
  <si>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</si>
  <si>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</si>
  <si>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</si>
  <si>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</si>
  <si>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</si>
  <si>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</si>
  <si>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</si>
  <si>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</si>
  <si>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2.2.3.11</t>
  </si>
  <si>
    <t>2.2.4</t>
  </si>
  <si>
    <t>2.2.4.1</t>
  </si>
  <si>
    <t>2.2.5</t>
  </si>
  <si>
    <t>2.5.2</t>
  </si>
  <si>
    <t>2.5.3</t>
  </si>
  <si>
    <t>2.5.4</t>
  </si>
  <si>
    <t>2.5.5</t>
  </si>
  <si>
    <t>2.5.6</t>
  </si>
  <si>
    <t>2.5.7</t>
  </si>
  <si>
    <t>2.5.8</t>
  </si>
  <si>
    <t>2.7.1</t>
  </si>
  <si>
    <t>2.7.1.1</t>
  </si>
  <si>
    <t>2.7.1.2</t>
  </si>
  <si>
    <t>2.7.1.3</t>
  </si>
  <si>
    <t>2.7.1.4</t>
  </si>
  <si>
    <t>2.7.2</t>
  </si>
  <si>
    <t>2.7.2.1.</t>
  </si>
  <si>
    <t>2.7.2.2</t>
  </si>
  <si>
    <t>2.7.2.3</t>
  </si>
  <si>
    <t>2.7.2.4</t>
  </si>
  <si>
    <t>2.7.3</t>
  </si>
  <si>
    <t>2.7.4</t>
  </si>
  <si>
    <t>2.7.5</t>
  </si>
  <si>
    <t>2.7.2.5</t>
  </si>
  <si>
    <t xml:space="preserve">Формирование новой технологической среды в муниципальной системе образования </t>
  </si>
  <si>
    <t>Строительство детского сада на 280 мест в мкр. Репное городского округа город Воронеж (включая ПИР) (охранные услуги)</t>
  </si>
  <si>
    <t>Обеспечение высокого качества услуг дошкольного образования</t>
  </si>
  <si>
    <t>2.3.2</t>
  </si>
  <si>
    <t>Общеобразовательная школа на 1600 мест по ул. Домостроителей,30а</t>
  </si>
  <si>
    <t>Общеобразовательная школа на 1575 мест по ул. Шишкова-ул. Загоровского в г. Воронеже</t>
  </si>
  <si>
    <t xml:space="preserve">Муниципальная составляющая регионального проекта «Содействие занятости»
</t>
  </si>
  <si>
    <t>2.2.3.10</t>
  </si>
  <si>
    <t>Школа по ул. Покровская, 18/5 в г. Воронеж (ЖК "Каштановый")</t>
  </si>
  <si>
    <t>Пристройка к МБОУ СОШ № 77 по пер. Звездный, 2 (Масловка) (охрана)</t>
  </si>
  <si>
    <t>2.2.3.12</t>
  </si>
  <si>
    <t>2.7.6</t>
  </si>
  <si>
    <t>2.2.1.5</t>
  </si>
  <si>
    <t>1.2.1.9</t>
  </si>
  <si>
    <t>Строительство пристройки к  МБОУ гимназия «УВК № 1»    структурное подразделение  детский сад, г. Воронеж, ул. Беговая, д. 164 (включая ПИР)</t>
  </si>
  <si>
    <t xml:space="preserve">Детский сад на 280 мест по адресу: Российская Федерация, Воронежская обл, городской округ город Воронеж, Воронеж г., Козо-Полянского ул., 7 д.  </t>
  </si>
  <si>
    <t>Строительство пристройки к функционирующему детскому саду МБДОУ «Центр развития ребенка – детский сад  № 138», г. Воронеж, ул. Лизюкова, 41 (включая ПИР)</t>
  </si>
  <si>
    <t>Строительство пристройки к функционирующему детскому саду МБДОУ «Центр развития ребенка – детский сад № 73», г. Воронеж,  ул. Ульяновская, д. 31 (включая ПИР)</t>
  </si>
  <si>
    <t>Школа на 2000 мест по ул. Острогожская в г.Воронеже (включая ПИР)</t>
  </si>
  <si>
    <t>2.2.1.6</t>
  </si>
  <si>
    <t>2.2.1.7</t>
  </si>
  <si>
    <t>Общеобразовательная школа на 1500 мест по ул. Остужева в г. Воронеже (охрана)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</si>
  <si>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</si>
  <si>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</si>
  <si>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</si>
  <si>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Встроенно-пристроенный детский сад: Российская Федерация, Воронежская область, городской округ город Воронеж, город Воронеж, улица 9 Января, дом 68/1 корпус 2, помещение 1/1</t>
  </si>
  <si>
    <t>2.2.1.8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</si>
  <si>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</si>
  <si>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</si>
  <si>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2.7.7</t>
  </si>
  <si>
    <t>1.2.1.10</t>
  </si>
  <si>
    <t>Детский сад на 280 мест по ул. Остужева в г. Воронеже</t>
  </si>
  <si>
    <t>Образовательный центр на 2860 мест на Московском проспекте, г. Воронеж (охрана)</t>
  </si>
  <si>
    <t>1.2.3.13</t>
  </si>
  <si>
    <t>Школа по ул. Покровская, 18/5 в г. Воронеж (ЖК«Каштановый»)</t>
  </si>
  <si>
    <t>Региональный проект «Патриотическое воспитание граждан Российской Федерации»</t>
  </si>
  <si>
    <t>Региональный проект «Развитие системы поддержки молодежи («Молодежь России»)»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</si>
  <si>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</si>
  <si>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</si>
  <si>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</si>
  <si>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1.2.3.14</t>
  </si>
  <si>
    <t>Встроенно-пристроенное нежилое помещение (детский сад на 120 мест) по адресу: Российская Федерация, Воронежская область, городской округ город Воронеж, город Воронеж, улица Конструкторов, дом 29а корпус 2, помещение 1/1</t>
  </si>
  <si>
    <t>О.Н. Бакуменко</t>
  </si>
  <si>
    <t>Приложение № 5</t>
  </si>
  <si>
    <t>Руководитель управления образования и молодежной политики</t>
  </si>
  <si>
    <t>1.2.1.11</t>
  </si>
  <si>
    <t>Строительство пристройки к МБДОУ "Детский сад комбинированного вида N 178", г. Воронеж, пер. Балтийский, 76 (включая ПИР)</t>
  </si>
  <si>
    <t>2.2.1.9</t>
  </si>
  <si>
    <t>2.2.1.10</t>
  </si>
  <si>
    <t>2.5.9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</si>
  <si>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</si>
  <si>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 этап)</t>
  </si>
  <si>
    <t>2025 год</t>
  </si>
  <si>
    <t>1.2.3.15</t>
  </si>
  <si>
    <t>1.4.2</t>
  </si>
  <si>
    <t>Субсидии юридическим лицам, индивидуальным предпринимателям  в целях возмещения затрат за содержание детей, присмотр и уход за детьми в негосударственных дошкольных образовательных учреждениях, реализующих основную общеобразовательную программу дошкольного образования</t>
  </si>
  <si>
    <t>2.7.8</t>
  </si>
  <si>
    <t>2.7.9</t>
  </si>
  <si>
    <t>Региональный проект «Все лучшее детям»</t>
  </si>
  <si>
    <t>Региональный проект «Педагоги и наставники»</t>
  </si>
  <si>
    <t>2.7.9.1</t>
  </si>
  <si>
    <t>2.7.9.2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</si>
  <si>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</t>
  </si>
  <si>
    <t>2.7.9.3</t>
  </si>
  <si>
    <t>оу</t>
  </si>
  <si>
    <t>стройка</t>
  </si>
  <si>
    <t>выкуп</t>
  </si>
  <si>
    <t>транспорт</t>
  </si>
  <si>
    <t xml:space="preserve"> Детский сад на 220 мест, город Воронеж, массив  Олимпийский,  д. 15</t>
  </si>
  <si>
    <t>Строительство пристройки к функционирующему детскому саду МБДОУ «Детский сад общеразвивающего вида № 142», г. Воронеж,                 ул. Глинки, д. 11 (включая ПИР)</t>
  </si>
  <si>
    <t>Строительство пристройки к функционирующему детскому саду МБДОУ «Детский сад общеразвивающего вида                    № 185»,  г. Воронеж, ул. 45 стрелковой дивизии, д. 281 (включая ПИР)</t>
  </si>
  <si>
    <t>Строительство пристройки к функционирующему детскому саду МБДОУ «Детский сад № 69»,                            г. Воронеж, ул. Попова, д. 2 (включая ПИР)</t>
  </si>
  <si>
    <t xml:space="preserve">всего </t>
  </si>
  <si>
    <t>всего</t>
  </si>
  <si>
    <t>Мероприятия по обеспечению деятельности  советников директора по воспитанию и взаимодействию с детскими общественными объединениями в общеобразовательных организациях</t>
  </si>
  <si>
    <t>\</t>
  </si>
  <si>
    <t>Детское дошкольное учреждение  на 600 мест  расположенное по адресу: Воронежская область, г.о. город Воронеж, г Воронеж, ул Академика Гмелина, д. 5</t>
  </si>
  <si>
    <t>2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</si>
</sst>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_₽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sz val="2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51">
    <xf numFmtId="0" fontId="0" fillId="0" borderId="0"/>
    <xf numFmtId="0" fontId="2" fillId="0" borderId="0"/>
    <xf numFmtId="0" fontId="8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2" fillId="0" borderId="0"/>
    <xf numFmtId="0" fontId="18" fillId="0" borderId="0"/>
    <xf numFmtId="0" fontId="1" fillId="0" borderId="0"/>
    <xf numFmtId="9" fontId="18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" fillId="0" borderId="0"/>
    <xf numFmtId="0" fontId="12" fillId="0" borderId="0"/>
    <xf numFmtId="0" fontId="25" fillId="0" borderId="0"/>
    <xf numFmtId="0" fontId="26" fillId="0" borderId="0">
      <alignment horizontal="right" vertical="top" wrapText="1"/>
    </xf>
    <xf numFmtId="49" fontId="27" fillId="0" borderId="6">
      <alignment horizontal="center" vertical="center" wrapText="1"/>
    </xf>
    <xf numFmtId="49" fontId="28" fillId="3" borderId="7">
      <alignment horizontal="center" vertical="top" shrinkToFit="1"/>
    </xf>
    <xf numFmtId="49" fontId="28" fillId="3" borderId="8">
      <alignment horizontal="center" vertical="top" shrinkToFit="1"/>
    </xf>
    <xf numFmtId="4" fontId="28" fillId="3" borderId="8">
      <alignment horizontal="right" vertical="top" shrinkToFit="1"/>
    </xf>
    <xf numFmtId="4" fontId="28" fillId="3" borderId="9">
      <alignment horizontal="right" vertical="top" shrinkToFit="1"/>
    </xf>
    <xf numFmtId="49" fontId="27" fillId="4" borderId="10">
      <alignment horizontal="center" vertical="top" shrinkToFit="1"/>
    </xf>
    <xf numFmtId="49" fontId="27" fillId="4" borderId="11">
      <alignment horizontal="center" vertical="top" shrinkToFit="1"/>
    </xf>
    <xf numFmtId="4" fontId="27" fillId="4" borderId="11">
      <alignment horizontal="right" vertical="top" shrinkToFit="1"/>
    </xf>
    <xf numFmtId="4" fontId="27" fillId="4" borderId="12">
      <alignment horizontal="right" vertical="top" shrinkToFit="1"/>
    </xf>
    <xf numFmtId="49" fontId="27" fillId="5" borderId="13">
      <alignment horizontal="center" vertical="top" shrinkToFit="1"/>
    </xf>
    <xf numFmtId="49" fontId="27" fillId="5" borderId="5">
      <alignment horizontal="center" vertical="top" shrinkToFit="1"/>
    </xf>
    <xf numFmtId="4" fontId="27" fillId="5" borderId="5">
      <alignment horizontal="right" vertical="top" shrinkToFit="1"/>
    </xf>
    <xf numFmtId="4" fontId="27" fillId="5" borderId="14">
      <alignment horizontal="right" vertical="top" shrinkToFit="1"/>
    </xf>
    <xf numFmtId="49" fontId="29" fillId="0" borderId="13">
      <alignment horizontal="center" vertical="top" shrinkToFit="1"/>
    </xf>
    <xf numFmtId="49" fontId="26" fillId="0" borderId="5">
      <alignment horizontal="center" vertical="top" shrinkToFit="1"/>
    </xf>
    <xf numFmtId="4" fontId="26" fillId="0" borderId="5">
      <alignment horizontal="right" vertical="top" shrinkToFit="1"/>
    </xf>
    <xf numFmtId="4" fontId="26" fillId="0" borderId="14">
      <alignment horizontal="right" vertical="top" shrinkToFit="1"/>
    </xf>
    <xf numFmtId="4" fontId="28" fillId="6" borderId="15">
      <alignment horizontal="right" shrinkToFit="1"/>
    </xf>
    <xf numFmtId="4" fontId="28" fillId="6" borderId="16">
      <alignment horizontal="right" shrinkToFi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12" fillId="0" borderId="0"/>
    <xf numFmtId="0" fontId="18" fillId="0" borderId="0"/>
    <xf numFmtId="4" fontId="28" fillId="3" borderId="8">
      <alignment horizontal="right" vertical="top" shrinkToFit="1"/>
    </xf>
  </cellStyleXfs>
  <cellXfs count="95">
    <xf numFmtId="0" fontId="0" fillId="0" borderId="0" xfId="0"/>
    <xf numFmtId="0" fontId="11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9" fillId="0" borderId="0" xfId="0" applyFont="1"/>
    <xf numFmtId="0" fontId="9" fillId="2" borderId="0" xfId="0" applyFont="1" applyFill="1"/>
    <xf numFmtId="165" fontId="5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49" fontId="5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/>
    <xf numFmtId="4" fontId="9" fillId="2" borderId="0" xfId="0" applyNumberFormat="1" applyFont="1" applyFill="1"/>
    <xf numFmtId="0" fontId="4" fillId="0" borderId="0" xfId="3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165" fontId="13" fillId="0" borderId="1" xfId="4" applyNumberFormat="1" applyFont="1" applyFill="1" applyBorder="1" applyAlignment="1">
      <alignment horizontal="center" vertical="center" wrapText="1"/>
    </xf>
    <xf numFmtId="165" fontId="22" fillId="0" borderId="1" xfId="9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9" fillId="0" borderId="1" xfId="4" applyNumberFormat="1" applyFont="1" applyFill="1" applyBorder="1" applyAlignment="1">
      <alignment horizontal="center" vertical="center" wrapText="1"/>
    </xf>
    <xf numFmtId="165" fontId="21" fillId="0" borderId="1" xfId="1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center" wrapText="1"/>
    </xf>
    <xf numFmtId="165" fontId="13" fillId="0" borderId="1" xfId="9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center" wrapText="1"/>
    </xf>
    <xf numFmtId="165" fontId="24" fillId="0" borderId="1" xfId="1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5" fillId="0" borderId="1" xfId="4" applyNumberFormat="1" applyFont="1" applyFill="1" applyBorder="1" applyAlignment="1">
      <alignment horizontal="center" vertical="center" wrapText="1"/>
    </xf>
    <xf numFmtId="165" fontId="23" fillId="0" borderId="1" xfId="1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22" fillId="0" borderId="1" xfId="0" applyNumberFormat="1" applyFont="1" applyFill="1" applyBorder="1"/>
    <xf numFmtId="4" fontId="9" fillId="0" borderId="1" xfId="0" applyNumberFormat="1" applyFont="1" applyFill="1" applyBorder="1"/>
    <xf numFmtId="4" fontId="9" fillId="0" borderId="0" xfId="0" applyNumberFormat="1" applyFont="1" applyFill="1"/>
    <xf numFmtId="4" fontId="10" fillId="0" borderId="0" xfId="0" applyNumberFormat="1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30" fillId="0" borderId="0" xfId="0" applyFont="1" applyFill="1"/>
    <xf numFmtId="165" fontId="9" fillId="0" borderId="0" xfId="0" applyNumberFormat="1" applyFont="1" applyFill="1"/>
    <xf numFmtId="0" fontId="9" fillId="0" borderId="0" xfId="0" applyFont="1" applyFill="1" applyBorder="1"/>
    <xf numFmtId="165" fontId="9" fillId="0" borderId="1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/>
    <xf numFmtId="2" fontId="9" fillId="0" borderId="0" xfId="0" applyNumberFormat="1" applyFont="1" applyFill="1"/>
    <xf numFmtId="0" fontId="5" fillId="0" borderId="1" xfId="1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15" fillId="0" borderId="0" xfId="1" applyFont="1" applyFill="1" applyAlignment="1">
      <alignment horizontal="right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</cellXfs>
  <cellStyles count="51">
    <cellStyle name="br" xfId="44"/>
    <cellStyle name="col" xfId="43"/>
    <cellStyle name="ex58" xfId="40"/>
    <cellStyle name="ex59" xfId="41"/>
    <cellStyle name="ex60" xfId="24"/>
    <cellStyle name="ex61" xfId="25"/>
    <cellStyle name="ex62" xfId="26"/>
    <cellStyle name="ex62 2" xfId="50"/>
    <cellStyle name="ex63" xfId="27"/>
    <cellStyle name="ex64" xfId="28"/>
    <cellStyle name="ex65" xfId="29"/>
    <cellStyle name="ex66" xfId="30"/>
    <cellStyle name="ex67" xfId="31"/>
    <cellStyle name="ex68" xfId="32"/>
    <cellStyle name="ex69" xfId="33"/>
    <cellStyle name="ex70" xfId="34"/>
    <cellStyle name="ex71" xfId="35"/>
    <cellStyle name="ex72" xfId="36"/>
    <cellStyle name="ex73" xfId="37"/>
    <cellStyle name="ex74" xfId="38"/>
    <cellStyle name="ex75" xfId="39"/>
    <cellStyle name="Excel Built-in Normal" xfId="2"/>
    <cellStyle name="st57" xfId="22"/>
    <cellStyle name="style0" xfId="45"/>
    <cellStyle name="td" xfId="46"/>
    <cellStyle name="tr" xfId="42"/>
    <cellStyle name="xl_bot_header" xfId="23"/>
    <cellStyle name="Обычный" xfId="0" builtinId="0"/>
    <cellStyle name="Обычный 2" xfId="3"/>
    <cellStyle name="Обычный 2 2" xfId="4"/>
    <cellStyle name="Обычный 2 2 2" xfId="10"/>
    <cellStyle name="Обычный 2 2 2 2" xfId="14"/>
    <cellStyle name="Обычный 2 2 3" xfId="18"/>
    <cellStyle name="Обычный 2 2 4" xfId="15"/>
    <cellStyle name="Обычный 2 3" xfId="8"/>
    <cellStyle name="Обычный 2 3 2" xfId="13"/>
    <cellStyle name="Обычный 2 3 3" xfId="20"/>
    <cellStyle name="Обычный 2 3 4" xfId="16"/>
    <cellStyle name="Обычный 3" xfId="7"/>
    <cellStyle name="Обычный 3 2" xfId="19"/>
    <cellStyle name="Обычный 3 3" xfId="12"/>
    <cellStyle name="Обычный 4" xfId="1"/>
    <cellStyle name="Обычный 5" xfId="17"/>
    <cellStyle name="Обычный 5 2" xfId="48"/>
    <cellStyle name="Обычный 5 3" xfId="47"/>
    <cellStyle name="Обычный 6" xfId="9"/>
    <cellStyle name="Обычный 7" xfId="21"/>
    <cellStyle name="Обычный 9" xfId="49"/>
    <cellStyle name="Процентный 2" xfId="1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%20(&#1087;&#1088;&#1080;&#1083;%203-%202%20&#1101;&#1090;&#1072;&#1087;)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D6">
            <v>156218508.00999999</v>
          </cell>
        </row>
        <row r="7">
          <cell r="D7">
            <v>4980528.46</v>
          </cell>
        </row>
        <row r="8">
          <cell r="D8">
            <v>97140629.359999999</v>
          </cell>
        </row>
        <row r="9">
          <cell r="D9">
            <v>45667371.090000004</v>
          </cell>
        </row>
        <row r="10">
          <cell r="D10">
            <v>8429979.0999999996</v>
          </cell>
        </row>
        <row r="12">
          <cell r="D12">
            <v>58556071.090000004</v>
          </cell>
        </row>
        <row r="13">
          <cell r="D13">
            <v>403864.7</v>
          </cell>
        </row>
        <row r="14">
          <cell r="D14">
            <v>32798127.379999999</v>
          </cell>
        </row>
        <row r="15">
          <cell r="D15">
            <v>20083159.510000002</v>
          </cell>
        </row>
        <row r="16">
          <cell r="D16">
            <v>5270919.5</v>
          </cell>
        </row>
        <row r="228">
          <cell r="D228">
            <v>94957476.120000005</v>
          </cell>
        </row>
        <row r="229">
          <cell r="D229">
            <v>4576663.76</v>
          </cell>
        </row>
        <row r="230">
          <cell r="D230">
            <v>62616808.780000001</v>
          </cell>
        </row>
        <row r="231">
          <cell r="D231">
            <v>25304688.579999998</v>
          </cell>
        </row>
        <row r="232">
          <cell r="D232">
            <v>2459315</v>
          </cell>
        </row>
        <row r="469">
          <cell r="D469">
            <v>3600</v>
          </cell>
        </row>
        <row r="472">
          <cell r="D472">
            <v>3600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5"/>
  <sheetViews>
    <sheetView tabSelected="1" view="pageBreakPreview" zoomScale="90" zoomScaleNormal="90" zoomScaleSheetLayoutView="90" zoomScalePageLayoutView="80" workbookViewId="0">
      <pane xSplit="3" ySplit="5" topLeftCell="D432" activePane="bottomRight" state="frozen"/>
      <selection pane="topRight" activeCell="D1" sqref="D1"/>
      <selection pane="bottomLeft" activeCell="A6" sqref="A6"/>
      <selection pane="bottomRight" activeCell="D851" sqref="D851"/>
    </sheetView>
  </sheetViews>
  <sheetFormatPr defaultRowHeight="15" x14ac:dyDescent="0.25"/>
  <cols>
    <col min="1" max="1" width="16.7109375" style="3" customWidth="1"/>
    <col min="2" max="2" width="24.5703125" style="3" customWidth="1"/>
    <col min="3" max="3" width="15" style="3" customWidth="1"/>
    <col min="4" max="4" width="15.85546875" style="3" customWidth="1"/>
    <col min="5" max="5" width="13.85546875" style="3" customWidth="1"/>
    <col min="6" max="6" width="14.42578125" style="3" customWidth="1"/>
    <col min="7" max="7" width="13.5703125" style="3" customWidth="1"/>
    <col min="8" max="8" width="14.42578125" style="3" customWidth="1"/>
    <col min="9" max="10" width="14.85546875" style="3" customWidth="1"/>
    <col min="11" max="11" width="14" style="3" customWidth="1"/>
    <col min="12" max="12" width="15" style="3" customWidth="1"/>
    <col min="13" max="13" width="15.42578125" style="3" customWidth="1"/>
    <col min="14" max="15" width="14.7109375" style="3" customWidth="1"/>
    <col min="16" max="16" width="14.5703125" style="33" customWidth="1"/>
    <col min="17" max="17" width="17.42578125" style="3" hidden="1" customWidth="1"/>
    <col min="18" max="18" width="15" style="3" hidden="1" customWidth="1"/>
    <col min="19" max="19" width="14.42578125" style="3" hidden="1" customWidth="1"/>
    <col min="20" max="20" width="16.42578125" style="3" hidden="1" customWidth="1"/>
    <col min="21" max="21" width="15.140625" style="3" hidden="1" customWidth="1"/>
    <col min="22" max="22" width="14.28515625" hidden="1" customWidth="1"/>
    <col min="23" max="23" width="29.5703125" hidden="1" customWidth="1"/>
    <col min="24" max="25" width="30.7109375" hidden="1" customWidth="1"/>
    <col min="26" max="27" width="0" hidden="1" customWidth="1"/>
  </cols>
  <sheetData>
    <row r="1" spans="1:24" ht="27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82" t="s">
        <v>325</v>
      </c>
      <c r="M1" s="82"/>
      <c r="N1" s="82"/>
      <c r="O1" s="82"/>
    </row>
    <row r="2" spans="1:24" ht="22.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82" t="s">
        <v>222</v>
      </c>
      <c r="L2" s="82"/>
      <c r="M2" s="82"/>
      <c r="N2" s="82"/>
      <c r="O2" s="82"/>
    </row>
    <row r="3" spans="1:24" s="5" customFormat="1" ht="114.75" customHeight="1" x14ac:dyDescent="0.25">
      <c r="A3" s="83" t="s">
        <v>333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15"/>
      <c r="Q3" s="8"/>
      <c r="R3" s="8"/>
      <c r="S3" s="8"/>
      <c r="T3" s="8"/>
      <c r="U3" s="8"/>
    </row>
    <row r="4" spans="1:24" s="6" customFormat="1" x14ac:dyDescent="0.25">
      <c r="A4" s="62" t="s">
        <v>0</v>
      </c>
      <c r="B4" s="74" t="s">
        <v>1</v>
      </c>
      <c r="C4" s="68" t="s">
        <v>2</v>
      </c>
      <c r="D4" s="60" t="s">
        <v>3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8"/>
      <c r="R4" s="8"/>
      <c r="S4" s="8"/>
      <c r="T4" s="54" t="s">
        <v>354</v>
      </c>
      <c r="U4" s="8"/>
    </row>
    <row r="5" spans="1:24" s="6" customFormat="1" ht="69" customHeight="1" x14ac:dyDescent="0.25">
      <c r="A5" s="64"/>
      <c r="B5" s="75"/>
      <c r="C5" s="70"/>
      <c r="D5" s="51" t="s">
        <v>4</v>
      </c>
      <c r="E5" s="51" t="s">
        <v>5</v>
      </c>
      <c r="F5" s="52" t="s">
        <v>6</v>
      </c>
      <c r="G5" s="51" t="s">
        <v>7</v>
      </c>
      <c r="H5" s="51" t="s">
        <v>8</v>
      </c>
      <c r="I5" s="51" t="s">
        <v>9</v>
      </c>
      <c r="J5" s="51" t="s">
        <v>10</v>
      </c>
      <c r="K5" s="52" t="s">
        <v>11</v>
      </c>
      <c r="L5" s="52" t="s">
        <v>233</v>
      </c>
      <c r="M5" s="52" t="s">
        <v>234</v>
      </c>
      <c r="N5" s="52" t="s">
        <v>235</v>
      </c>
      <c r="O5" s="52" t="s">
        <v>236</v>
      </c>
      <c r="P5" s="16" t="s">
        <v>334</v>
      </c>
      <c r="Q5" s="8"/>
      <c r="R5" s="8"/>
      <c r="S5" s="8"/>
      <c r="T5" s="8"/>
      <c r="U5" s="8"/>
      <c r="V5" s="6" t="s">
        <v>359</v>
      </c>
    </row>
    <row r="6" spans="1:24" s="6" customFormat="1" ht="30" x14ac:dyDescent="0.25">
      <c r="A6" s="62" t="s">
        <v>12</v>
      </c>
      <c r="B6" s="62" t="s">
        <v>13</v>
      </c>
      <c r="C6" s="51" t="s">
        <v>14</v>
      </c>
      <c r="D6" s="7">
        <f>SUM(E6:P6)</f>
        <v>200820114.94</v>
      </c>
      <c r="E6" s="7">
        <f>E7+E8+E9+E10</f>
        <v>9740667.7599999998</v>
      </c>
      <c r="F6" s="11">
        <f>F7+F8+F9+F10</f>
        <v>9611809.1400000006</v>
      </c>
      <c r="G6" s="7">
        <f t="shared" ref="G6:P6" si="0">G7+G8+G9+G10</f>
        <v>9763664.6600000001</v>
      </c>
      <c r="H6" s="7">
        <f t="shared" si="0"/>
        <v>11612016.52</v>
      </c>
      <c r="I6" s="7">
        <f t="shared" si="0"/>
        <v>12949287.16</v>
      </c>
      <c r="J6" s="7">
        <f t="shared" si="0"/>
        <v>15669344.49</v>
      </c>
      <c r="K6" s="7">
        <f t="shared" si="0"/>
        <v>13478520.93</v>
      </c>
      <c r="L6" s="7">
        <f t="shared" si="0"/>
        <v>15998253.16</v>
      </c>
      <c r="M6" s="7">
        <f t="shared" si="0"/>
        <v>19977136.079999998</v>
      </c>
      <c r="N6" s="7">
        <f t="shared" si="0"/>
        <v>25463296.73</v>
      </c>
      <c r="O6" s="7">
        <f t="shared" si="0"/>
        <v>26632800.52</v>
      </c>
      <c r="P6" s="7">
        <f t="shared" si="0"/>
        <v>29923317.789999999</v>
      </c>
      <c r="Q6" s="46">
        <f>O7+O8+O9-O806</f>
        <v>24853129.449999999</v>
      </c>
      <c r="R6" s="8"/>
      <c r="S6" s="51" t="s">
        <v>14</v>
      </c>
      <c r="T6" s="46">
        <f>D6+[1]Лист1!$D$6</f>
        <v>357038622.94999999</v>
      </c>
      <c r="U6" s="8"/>
      <c r="V6" s="13">
        <f>T6-D6</f>
        <v>156218508.00999999</v>
      </c>
      <c r="W6" s="58">
        <v>156218508.00999999</v>
      </c>
      <c r="X6" s="13">
        <f>V6-W6</f>
        <v>0</v>
      </c>
    </row>
    <row r="7" spans="1:24" s="6" customFormat="1" ht="30" x14ac:dyDescent="0.25">
      <c r="A7" s="63"/>
      <c r="B7" s="63"/>
      <c r="C7" s="51" t="s">
        <v>15</v>
      </c>
      <c r="D7" s="7">
        <f t="shared" ref="D7:D70" si="1">SUM(E7:P7)</f>
        <v>15717124.66</v>
      </c>
      <c r="E7" s="7">
        <f t="shared" ref="E7:P7" si="2">E13+E411+E782+E802+E807</f>
        <v>700065.6</v>
      </c>
      <c r="F7" s="11">
        <f t="shared" si="2"/>
        <v>356891.97</v>
      </c>
      <c r="G7" s="7">
        <f t="shared" si="2"/>
        <v>198730.5</v>
      </c>
      <c r="H7" s="7">
        <f t="shared" si="2"/>
        <v>1095675.6000000001</v>
      </c>
      <c r="I7" s="7">
        <f t="shared" si="2"/>
        <v>1188378.3999999999</v>
      </c>
      <c r="J7" s="7">
        <f t="shared" si="2"/>
        <v>1723542.99</v>
      </c>
      <c r="K7" s="7">
        <f t="shared" si="2"/>
        <v>774035.09</v>
      </c>
      <c r="L7" s="7">
        <f t="shared" si="2"/>
        <v>2108983.79</v>
      </c>
      <c r="M7" s="7">
        <f t="shared" si="2"/>
        <v>2475211.73</v>
      </c>
      <c r="N7" s="7">
        <f t="shared" si="2"/>
        <v>2067418.48</v>
      </c>
      <c r="O7" s="7">
        <f t="shared" si="2"/>
        <v>1869447.85</v>
      </c>
      <c r="P7" s="7">
        <f t="shared" si="2"/>
        <v>1158742.6599999999</v>
      </c>
      <c r="Q7" s="46"/>
      <c r="R7" s="8"/>
      <c r="S7" s="51" t="s">
        <v>15</v>
      </c>
      <c r="T7" s="46">
        <f>D7+[1]Лист1!$D$7</f>
        <v>20697653.120000001</v>
      </c>
      <c r="U7" s="46"/>
      <c r="V7" s="13">
        <f t="shared" ref="V7:V10" si="3">T7-D7</f>
        <v>4980528.46</v>
      </c>
      <c r="W7" s="58">
        <v>4980528.46</v>
      </c>
      <c r="X7" s="13">
        <f t="shared" ref="X7:X10" si="4">V7-W7</f>
        <v>0</v>
      </c>
    </row>
    <row r="8" spans="1:24" s="6" customFormat="1" ht="30" x14ac:dyDescent="0.25">
      <c r="A8" s="63"/>
      <c r="B8" s="63"/>
      <c r="C8" s="49" t="s">
        <v>16</v>
      </c>
      <c r="D8" s="7">
        <f>SUM(E8:P8)</f>
        <v>113184060.8</v>
      </c>
      <c r="E8" s="7">
        <f t="shared" ref="E8:P8" si="5">E14+E412+E783+E803+E808</f>
        <v>5166564.16</v>
      </c>
      <c r="F8" s="11">
        <f t="shared" si="5"/>
        <v>5319802.03</v>
      </c>
      <c r="G8" s="7">
        <f t="shared" si="5"/>
        <v>5424866.9800000004</v>
      </c>
      <c r="H8" s="7">
        <f t="shared" si="5"/>
        <v>6095053.2699999996</v>
      </c>
      <c r="I8" s="7">
        <f t="shared" si="5"/>
        <v>7031465.1100000003</v>
      </c>
      <c r="J8" s="7">
        <f t="shared" si="5"/>
        <v>8454038.5500000007</v>
      </c>
      <c r="K8" s="7">
        <f t="shared" si="5"/>
        <v>7925321.96</v>
      </c>
      <c r="L8" s="7">
        <f t="shared" si="5"/>
        <v>8457648.75</v>
      </c>
      <c r="M8" s="7">
        <f t="shared" si="5"/>
        <v>10646146.4</v>
      </c>
      <c r="N8" s="7">
        <f t="shared" si="5"/>
        <v>15216725.949999999</v>
      </c>
      <c r="O8" s="7">
        <f t="shared" si="5"/>
        <v>15934192.73</v>
      </c>
      <c r="P8" s="7">
        <f t="shared" si="5"/>
        <v>17512234.91</v>
      </c>
      <c r="Q8" s="46"/>
      <c r="R8" s="8"/>
      <c r="S8" s="49" t="s">
        <v>16</v>
      </c>
      <c r="T8" s="46">
        <f>D8+[1]Лист1!$D$8</f>
        <v>210324690.16</v>
      </c>
      <c r="U8" s="46"/>
      <c r="V8" s="13">
        <f t="shared" si="3"/>
        <v>97140629.359999999</v>
      </c>
      <c r="W8" s="58">
        <v>97140629.359999999</v>
      </c>
      <c r="X8" s="13">
        <f t="shared" si="4"/>
        <v>0</v>
      </c>
    </row>
    <row r="9" spans="1:24" s="8" customFormat="1" ht="60" x14ac:dyDescent="0.25">
      <c r="A9" s="63"/>
      <c r="B9" s="63"/>
      <c r="C9" s="51" t="s">
        <v>17</v>
      </c>
      <c r="D9" s="7">
        <f t="shared" si="1"/>
        <v>57247763.909999996</v>
      </c>
      <c r="E9" s="7">
        <f t="shared" ref="E9:P9" si="6">E15+E413+E784+E804+E809</f>
        <v>3247029.4</v>
      </c>
      <c r="F9" s="11">
        <f t="shared" si="6"/>
        <v>3192839.5</v>
      </c>
      <c r="G9" s="7">
        <f t="shared" si="6"/>
        <v>3253287.96</v>
      </c>
      <c r="H9" s="7">
        <f t="shared" si="6"/>
        <v>3385404.58</v>
      </c>
      <c r="I9" s="7">
        <f t="shared" si="6"/>
        <v>3807758.2</v>
      </c>
      <c r="J9" s="7">
        <f t="shared" si="6"/>
        <v>4374230.8099999996</v>
      </c>
      <c r="K9" s="7">
        <f t="shared" si="6"/>
        <v>3955525.78</v>
      </c>
      <c r="L9" s="7">
        <f t="shared" si="6"/>
        <v>4345917.3499999996</v>
      </c>
      <c r="M9" s="7">
        <f t="shared" si="6"/>
        <v>5502907.5099999998</v>
      </c>
      <c r="N9" s="7">
        <f t="shared" si="6"/>
        <v>6687788.8499999996</v>
      </c>
      <c r="O9" s="7">
        <f t="shared" si="6"/>
        <v>7270066.8700000001</v>
      </c>
      <c r="P9" s="7">
        <f t="shared" si="6"/>
        <v>8225007.0999999996</v>
      </c>
      <c r="Q9" s="46"/>
      <c r="S9" s="51" t="s">
        <v>17</v>
      </c>
      <c r="T9" s="46">
        <f>D9+[1]Лист1!$D$9</f>
        <v>102915135</v>
      </c>
      <c r="U9" s="46"/>
      <c r="V9" s="13">
        <f t="shared" si="3"/>
        <v>45667371.090000004</v>
      </c>
      <c r="W9" s="59">
        <v>45667371.090000004</v>
      </c>
      <c r="X9" s="13">
        <f t="shared" si="4"/>
        <v>0</v>
      </c>
    </row>
    <row r="10" spans="1:24" s="6" customFormat="1" ht="30" x14ac:dyDescent="0.25">
      <c r="A10" s="64"/>
      <c r="B10" s="64"/>
      <c r="C10" s="49" t="s">
        <v>18</v>
      </c>
      <c r="D10" s="7">
        <f t="shared" si="1"/>
        <v>14671165.57</v>
      </c>
      <c r="E10" s="7">
        <f t="shared" ref="E10:P10" si="7">E16+E414+E785+E805+E810</f>
        <v>627008.6</v>
      </c>
      <c r="F10" s="11">
        <f t="shared" si="7"/>
        <v>742275.64</v>
      </c>
      <c r="G10" s="7">
        <f t="shared" si="7"/>
        <v>886779.22</v>
      </c>
      <c r="H10" s="7">
        <f t="shared" si="7"/>
        <v>1035883.07</v>
      </c>
      <c r="I10" s="7">
        <f t="shared" si="7"/>
        <v>921685.45</v>
      </c>
      <c r="J10" s="7">
        <f t="shared" si="7"/>
        <v>1117532.1399999999</v>
      </c>
      <c r="K10" s="7">
        <f t="shared" si="7"/>
        <v>823638.1</v>
      </c>
      <c r="L10" s="7">
        <f t="shared" si="7"/>
        <v>1085703.27</v>
      </c>
      <c r="M10" s="7">
        <f t="shared" si="7"/>
        <v>1352870.44</v>
      </c>
      <c r="N10" s="7">
        <f t="shared" si="7"/>
        <v>1491363.45</v>
      </c>
      <c r="O10" s="7">
        <f t="shared" si="7"/>
        <v>1559093.07</v>
      </c>
      <c r="P10" s="7">
        <f t="shared" si="7"/>
        <v>3027333.1200000001</v>
      </c>
      <c r="Q10" s="46"/>
      <c r="R10" s="8"/>
      <c r="S10" s="49" t="s">
        <v>18</v>
      </c>
      <c r="T10" s="46">
        <f>D10+[1]Лист1!$D$10</f>
        <v>23101144.670000002</v>
      </c>
      <c r="U10" s="48">
        <f>D6+[1]Лист1!$D$6</f>
        <v>357038622.94999999</v>
      </c>
      <c r="V10" s="13">
        <f t="shared" si="3"/>
        <v>8429979.0999999996</v>
      </c>
      <c r="W10" s="58">
        <v>8429979.0999999996</v>
      </c>
      <c r="X10" s="13">
        <f t="shared" si="4"/>
        <v>0</v>
      </c>
    </row>
    <row r="11" spans="1:24" s="6" customFormat="1" x14ac:dyDescent="0.25">
      <c r="A11" s="49" t="s">
        <v>19</v>
      </c>
      <c r="B11" s="50"/>
      <c r="C11" s="4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21"/>
      <c r="Q11" s="8"/>
      <c r="R11" s="8"/>
      <c r="S11" s="8"/>
      <c r="T11" s="46">
        <f>SUM(T7:T10)</f>
        <v>357038622.94999999</v>
      </c>
      <c r="U11" s="47">
        <f>D6+[1]Лист1!$D$6-T11</f>
        <v>0</v>
      </c>
      <c r="V11" s="13" t="s">
        <v>357</v>
      </c>
    </row>
    <row r="12" spans="1:24" s="6" customFormat="1" ht="30" x14ac:dyDescent="0.25">
      <c r="A12" s="62" t="s">
        <v>20</v>
      </c>
      <c r="B12" s="62" t="s">
        <v>21</v>
      </c>
      <c r="C12" s="51" t="s">
        <v>14</v>
      </c>
      <c r="D12" s="7">
        <f t="shared" si="1"/>
        <v>76133329.680000007</v>
      </c>
      <c r="E12" s="7">
        <f t="shared" ref="E12:P12" si="8">E13+E14+E15+E16</f>
        <v>4492353.5</v>
      </c>
      <c r="F12" s="7">
        <f t="shared" si="8"/>
        <v>4095290.87</v>
      </c>
      <c r="G12" s="7">
        <f t="shared" si="8"/>
        <v>4109654.09</v>
      </c>
      <c r="H12" s="7">
        <f t="shared" si="8"/>
        <v>4485397.51</v>
      </c>
      <c r="I12" s="7">
        <f t="shared" si="8"/>
        <v>5054564.0599999996</v>
      </c>
      <c r="J12" s="7">
        <f t="shared" si="8"/>
        <v>6509678.0199999996</v>
      </c>
      <c r="K12" s="7">
        <f t="shared" si="8"/>
        <v>5993494.6100000003</v>
      </c>
      <c r="L12" s="7">
        <f t="shared" si="8"/>
        <v>6332082.4100000001</v>
      </c>
      <c r="M12" s="7">
        <f t="shared" si="8"/>
        <v>6781139.96</v>
      </c>
      <c r="N12" s="7">
        <f t="shared" si="8"/>
        <v>7438562.8399999999</v>
      </c>
      <c r="O12" s="7">
        <f t="shared" si="8"/>
        <v>8737378.7599999998</v>
      </c>
      <c r="P12" s="7">
        <f t="shared" si="8"/>
        <v>12103733.050000001</v>
      </c>
      <c r="Q12" s="43"/>
      <c r="R12" s="43">
        <v>2024</v>
      </c>
      <c r="S12" s="43">
        <v>2025</v>
      </c>
      <c r="T12" s="51" t="s">
        <v>14</v>
      </c>
      <c r="U12" s="43" t="s">
        <v>355</v>
      </c>
    </row>
    <row r="13" spans="1:24" s="6" customFormat="1" ht="30" x14ac:dyDescent="0.25">
      <c r="A13" s="63"/>
      <c r="B13" s="63"/>
      <c r="C13" s="51" t="s">
        <v>22</v>
      </c>
      <c r="D13" s="7">
        <f>SUM(E13:P13)</f>
        <v>3200504.77</v>
      </c>
      <c r="E13" s="7">
        <f t="shared" ref="E13:P13" si="9">E19+E54+E211+E231+E246+E261+E266</f>
        <v>594438.5</v>
      </c>
      <c r="F13" s="7">
        <f t="shared" si="9"/>
        <v>350540.77</v>
      </c>
      <c r="G13" s="7">
        <f t="shared" si="9"/>
        <v>133864</v>
      </c>
      <c r="H13" s="7">
        <f t="shared" si="9"/>
        <v>190732.4</v>
      </c>
      <c r="I13" s="7">
        <f t="shared" si="9"/>
        <v>420541.2</v>
      </c>
      <c r="J13" s="7">
        <f t="shared" si="9"/>
        <v>838251.1</v>
      </c>
      <c r="K13" s="7">
        <f t="shared" si="9"/>
        <v>446237.5</v>
      </c>
      <c r="L13" s="7">
        <f t="shared" si="9"/>
        <v>225899.3</v>
      </c>
      <c r="M13" s="7">
        <f t="shared" si="9"/>
        <v>0</v>
      </c>
      <c r="N13" s="7">
        <f t="shared" si="9"/>
        <v>0</v>
      </c>
      <c r="O13" s="7">
        <f t="shared" si="9"/>
        <v>0</v>
      </c>
      <c r="P13" s="7">
        <f t="shared" si="9"/>
        <v>0</v>
      </c>
      <c r="Q13" s="43" t="s">
        <v>346</v>
      </c>
      <c r="R13" s="44">
        <f>O21+O213+O233+O248</f>
        <v>3047259.67</v>
      </c>
      <c r="S13" s="44">
        <f>P21+P213+P233+P248</f>
        <v>3287929.75</v>
      </c>
      <c r="T13" s="51" t="s">
        <v>15</v>
      </c>
      <c r="U13" s="45">
        <f>D13+[1]Лист1!$D$13</f>
        <v>3604369.47</v>
      </c>
      <c r="V13" s="13"/>
    </row>
    <row r="14" spans="1:24" s="6" customFormat="1" ht="30" x14ac:dyDescent="0.25">
      <c r="A14" s="63"/>
      <c r="B14" s="63"/>
      <c r="C14" s="51" t="s">
        <v>16</v>
      </c>
      <c r="D14" s="7">
        <f t="shared" si="1"/>
        <v>38247247.68</v>
      </c>
      <c r="E14" s="7">
        <f t="shared" ref="E14:P14" si="10">E20+E55+E212+E232+E247+E262+E267</f>
        <v>1883793.8</v>
      </c>
      <c r="F14" s="7">
        <f t="shared" si="10"/>
        <v>2021065.6</v>
      </c>
      <c r="G14" s="7">
        <f t="shared" si="10"/>
        <v>1983680</v>
      </c>
      <c r="H14" s="7">
        <f t="shared" si="10"/>
        <v>2123602.61</v>
      </c>
      <c r="I14" s="7">
        <f t="shared" si="10"/>
        <v>2431826.9</v>
      </c>
      <c r="J14" s="7">
        <f t="shared" si="10"/>
        <v>3073763.79</v>
      </c>
      <c r="K14" s="7">
        <f t="shared" si="10"/>
        <v>3130086.52</v>
      </c>
      <c r="L14" s="7">
        <f t="shared" si="10"/>
        <v>3275699.01</v>
      </c>
      <c r="M14" s="7">
        <f t="shared" si="10"/>
        <v>3476891.26</v>
      </c>
      <c r="N14" s="7">
        <f t="shared" si="10"/>
        <v>3981349.8</v>
      </c>
      <c r="O14" s="7">
        <f t="shared" si="10"/>
        <v>4714886.3899999997</v>
      </c>
      <c r="P14" s="7">
        <f t="shared" si="10"/>
        <v>6150602</v>
      </c>
      <c r="Q14" s="43" t="s">
        <v>347</v>
      </c>
      <c r="R14" s="44">
        <f>O61</f>
        <v>24129.9</v>
      </c>
      <c r="S14" s="44">
        <f>P61</f>
        <v>61177.8</v>
      </c>
      <c r="T14" s="49" t="s">
        <v>16</v>
      </c>
      <c r="U14" s="45">
        <f>D14+[1]Лист1!$D$14</f>
        <v>71045375.060000002</v>
      </c>
      <c r="V14" s="13"/>
    </row>
    <row r="15" spans="1:24" s="6" customFormat="1" ht="60" x14ac:dyDescent="0.25">
      <c r="A15" s="63"/>
      <c r="B15" s="63"/>
      <c r="C15" s="51" t="s">
        <v>17</v>
      </c>
      <c r="D15" s="7">
        <f t="shared" si="1"/>
        <v>24564930.079999998</v>
      </c>
      <c r="E15" s="7">
        <f t="shared" ref="E15:P15" si="11">E21+E56+E213+E233+E248+E263+E268</f>
        <v>1558594.4</v>
      </c>
      <c r="F15" s="7">
        <f t="shared" si="11"/>
        <v>1189469.6000000001</v>
      </c>
      <c r="G15" s="7">
        <f t="shared" si="11"/>
        <v>1331822.1599999999</v>
      </c>
      <c r="H15" s="7">
        <f t="shared" si="11"/>
        <v>1408506.3</v>
      </c>
      <c r="I15" s="7">
        <f t="shared" si="11"/>
        <v>1573294.9</v>
      </c>
      <c r="J15" s="7">
        <f t="shared" si="11"/>
        <v>1838252.8</v>
      </c>
      <c r="K15" s="7">
        <f t="shared" si="11"/>
        <v>1821202.29</v>
      </c>
      <c r="L15" s="7">
        <f t="shared" si="11"/>
        <v>2039222.47</v>
      </c>
      <c r="M15" s="7">
        <f t="shared" si="11"/>
        <v>2390748.7999999998</v>
      </c>
      <c r="N15" s="7">
        <f t="shared" si="11"/>
        <v>2521798.34</v>
      </c>
      <c r="O15" s="7">
        <f t="shared" si="11"/>
        <v>3122020.37</v>
      </c>
      <c r="P15" s="7">
        <f t="shared" si="11"/>
        <v>3769997.65</v>
      </c>
      <c r="Q15" s="43" t="s">
        <v>348</v>
      </c>
      <c r="R15" s="44">
        <f>O123</f>
        <v>50630.8</v>
      </c>
      <c r="S15" s="44">
        <f>P123</f>
        <v>420890.1</v>
      </c>
      <c r="T15" s="51" t="s">
        <v>17</v>
      </c>
      <c r="U15" s="45">
        <f>D15+[1]Лист1!$D$15</f>
        <v>44648089.590000004</v>
      </c>
    </row>
    <row r="16" spans="1:24" s="6" customFormat="1" ht="30" x14ac:dyDescent="0.25">
      <c r="A16" s="64"/>
      <c r="B16" s="64"/>
      <c r="C16" s="51" t="s">
        <v>18</v>
      </c>
      <c r="D16" s="7">
        <f t="shared" si="1"/>
        <v>10120647.15</v>
      </c>
      <c r="E16" s="7">
        <f t="shared" ref="E16:P16" si="12">E22+E57+E214+E234+E249+E264+E269</f>
        <v>455526.8</v>
      </c>
      <c r="F16" s="7">
        <f t="shared" si="12"/>
        <v>534214.9</v>
      </c>
      <c r="G16" s="7">
        <f t="shared" si="12"/>
        <v>660287.93000000005</v>
      </c>
      <c r="H16" s="7">
        <f t="shared" si="12"/>
        <v>762556.2</v>
      </c>
      <c r="I16" s="7">
        <f t="shared" si="12"/>
        <v>628901.06000000006</v>
      </c>
      <c r="J16" s="7">
        <f t="shared" si="12"/>
        <v>759410.33</v>
      </c>
      <c r="K16" s="7">
        <f t="shared" si="12"/>
        <v>595968.30000000005</v>
      </c>
      <c r="L16" s="7">
        <f t="shared" si="12"/>
        <v>791261.63</v>
      </c>
      <c r="M16" s="7">
        <f t="shared" si="12"/>
        <v>913499.9</v>
      </c>
      <c r="N16" s="7">
        <f t="shared" si="12"/>
        <v>935414.7</v>
      </c>
      <c r="O16" s="7">
        <f t="shared" si="12"/>
        <v>900472</v>
      </c>
      <c r="P16" s="7">
        <f t="shared" si="12"/>
        <v>2183133.4</v>
      </c>
      <c r="Q16" s="43"/>
      <c r="R16" s="45">
        <f>SUM(R13:R15)</f>
        <v>3122020.37</v>
      </c>
      <c r="S16" s="45">
        <f>SUM(S13:S15)</f>
        <v>3769997.65</v>
      </c>
      <c r="T16" s="49" t="s">
        <v>18</v>
      </c>
      <c r="U16" s="45">
        <f>D16+[1]Лист1!$D$16</f>
        <v>15391566.65</v>
      </c>
    </row>
    <row r="17" spans="1:22" s="6" customFormat="1" x14ac:dyDescent="0.25">
      <c r="A17" s="49" t="s">
        <v>19</v>
      </c>
      <c r="B17" s="51"/>
      <c r="C17" s="51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21"/>
      <c r="Q17" s="8"/>
      <c r="R17" s="55">
        <f>O15</f>
        <v>3122020.37</v>
      </c>
      <c r="S17" s="55">
        <f>P15</f>
        <v>3769997.65</v>
      </c>
      <c r="T17" s="8"/>
      <c r="U17" s="46">
        <f>SUM(U13:U16)</f>
        <v>134689400.77000001</v>
      </c>
      <c r="V17" s="47">
        <f>D12+[1]Лист1!$D$12</f>
        <v>134689400.77000001</v>
      </c>
    </row>
    <row r="18" spans="1:22" s="6" customFormat="1" ht="30" x14ac:dyDescent="0.25">
      <c r="A18" s="62" t="s">
        <v>23</v>
      </c>
      <c r="B18" s="62" t="s">
        <v>24</v>
      </c>
      <c r="C18" s="51" t="s">
        <v>14</v>
      </c>
      <c r="D18" s="7">
        <f t="shared" si="1"/>
        <v>1068775.67</v>
      </c>
      <c r="E18" s="7">
        <f t="shared" ref="E18:P18" si="13">E19+E20+E21+E22</f>
        <v>151618.06</v>
      </c>
      <c r="F18" s="7">
        <f t="shared" si="13"/>
        <v>50655.1</v>
      </c>
      <c r="G18" s="7">
        <f t="shared" si="13"/>
        <v>34666.080000000002</v>
      </c>
      <c r="H18" s="7">
        <f t="shared" si="13"/>
        <v>33664</v>
      </c>
      <c r="I18" s="7">
        <f t="shared" si="13"/>
        <v>74886.97</v>
      </c>
      <c r="J18" s="7">
        <f t="shared" si="13"/>
        <v>52452.78</v>
      </c>
      <c r="K18" s="7">
        <f t="shared" si="13"/>
        <v>57251.93</v>
      </c>
      <c r="L18" s="7">
        <f t="shared" si="13"/>
        <v>64281.1</v>
      </c>
      <c r="M18" s="7">
        <f t="shared" si="13"/>
        <v>49244.1</v>
      </c>
      <c r="N18" s="7">
        <f t="shared" si="13"/>
        <v>47603.839999999997</v>
      </c>
      <c r="O18" s="7">
        <f t="shared" si="13"/>
        <v>302536.01</v>
      </c>
      <c r="P18" s="7">
        <f t="shared" si="13"/>
        <v>149915.70000000001</v>
      </c>
      <c r="Q18" s="8"/>
      <c r="R18" s="46">
        <f>R17-R16</f>
        <v>0</v>
      </c>
      <c r="S18" s="46">
        <f>S17-S16</f>
        <v>0</v>
      </c>
      <c r="T18" s="8"/>
      <c r="U18" s="8"/>
      <c r="V18" s="13">
        <f>U17-V17</f>
        <v>0</v>
      </c>
    </row>
    <row r="19" spans="1:22" s="6" customFormat="1" ht="30" x14ac:dyDescent="0.25">
      <c r="A19" s="63"/>
      <c r="B19" s="63"/>
      <c r="C19" s="51" t="s">
        <v>22</v>
      </c>
      <c r="D19" s="7">
        <f t="shared" si="1"/>
        <v>96757.47</v>
      </c>
      <c r="E19" s="7">
        <f t="shared" ref="E19:P19" si="14">E24+E29+E34+E39+E44+E49</f>
        <v>73215.06</v>
      </c>
      <c r="F19" s="7">
        <f t="shared" si="14"/>
        <v>20012.900000000001</v>
      </c>
      <c r="G19" s="7">
        <f t="shared" si="14"/>
        <v>1140.68</v>
      </c>
      <c r="H19" s="7">
        <f t="shared" si="14"/>
        <v>1083.42</v>
      </c>
      <c r="I19" s="7">
        <f t="shared" si="14"/>
        <v>442.7</v>
      </c>
      <c r="J19" s="7">
        <f t="shared" si="14"/>
        <v>470.19</v>
      </c>
      <c r="K19" s="7">
        <f t="shared" si="14"/>
        <v>392.52</v>
      </c>
      <c r="L19" s="7">
        <f t="shared" si="14"/>
        <v>0</v>
      </c>
      <c r="M19" s="7">
        <f t="shared" si="14"/>
        <v>0</v>
      </c>
      <c r="N19" s="7">
        <f t="shared" si="14"/>
        <v>0</v>
      </c>
      <c r="O19" s="7">
        <f t="shared" si="14"/>
        <v>0</v>
      </c>
      <c r="P19" s="7">
        <f t="shared" si="14"/>
        <v>0</v>
      </c>
      <c r="Q19" s="8"/>
      <c r="R19" s="8"/>
      <c r="S19" s="8"/>
      <c r="T19" s="8"/>
      <c r="U19" s="8"/>
    </row>
    <row r="20" spans="1:22" s="6" customFormat="1" ht="30" x14ac:dyDescent="0.25">
      <c r="A20" s="63"/>
      <c r="B20" s="63"/>
      <c r="C20" s="51" t="s">
        <v>16</v>
      </c>
      <c r="D20" s="7">
        <f t="shared" si="1"/>
        <v>317200.07</v>
      </c>
      <c r="E20" s="7">
        <f t="shared" ref="E20:P20" si="15">E25+E30+E35+E40+E45+E50</f>
        <v>0</v>
      </c>
      <c r="F20" s="7">
        <f t="shared" si="15"/>
        <v>869.2</v>
      </c>
      <c r="G20" s="7">
        <f t="shared" si="15"/>
        <v>0</v>
      </c>
      <c r="H20" s="7">
        <f t="shared" si="15"/>
        <v>305.58</v>
      </c>
      <c r="I20" s="7">
        <f t="shared" si="15"/>
        <v>26763.119999999999</v>
      </c>
      <c r="J20" s="7">
        <f t="shared" si="15"/>
        <v>11340.17</v>
      </c>
      <c r="K20" s="7">
        <f t="shared" si="15"/>
        <v>13414.07</v>
      </c>
      <c r="L20" s="7">
        <f t="shared" si="15"/>
        <v>16000</v>
      </c>
      <c r="M20" s="7">
        <f t="shared" si="15"/>
        <v>0</v>
      </c>
      <c r="N20" s="7">
        <f t="shared" si="15"/>
        <v>0</v>
      </c>
      <c r="O20" s="7">
        <f t="shared" si="15"/>
        <v>157042.73000000001</v>
      </c>
      <c r="P20" s="7">
        <f t="shared" si="15"/>
        <v>91465.2</v>
      </c>
      <c r="Q20" s="8"/>
      <c r="R20" s="8"/>
      <c r="S20" s="8"/>
      <c r="T20" s="8"/>
      <c r="U20" s="8"/>
    </row>
    <row r="21" spans="1:22" s="6" customFormat="1" ht="60" x14ac:dyDescent="0.25">
      <c r="A21" s="63"/>
      <c r="B21" s="63"/>
      <c r="C21" s="51" t="s">
        <v>17</v>
      </c>
      <c r="D21" s="7">
        <f t="shared" si="1"/>
        <v>654818.13</v>
      </c>
      <c r="E21" s="7">
        <f t="shared" ref="E21:P21" si="16">E26+E31+E36+E41+E46+E51</f>
        <v>78403</v>
      </c>
      <c r="F21" s="7">
        <f t="shared" si="16"/>
        <v>29773</v>
      </c>
      <c r="G21" s="7">
        <f t="shared" si="16"/>
        <v>33525.4</v>
      </c>
      <c r="H21" s="7">
        <f t="shared" si="16"/>
        <v>32275</v>
      </c>
      <c r="I21" s="7">
        <f t="shared" si="16"/>
        <v>47681.15</v>
      </c>
      <c r="J21" s="7">
        <f t="shared" si="16"/>
        <v>40642.42</v>
      </c>
      <c r="K21" s="7">
        <f t="shared" si="16"/>
        <v>43445.34</v>
      </c>
      <c r="L21" s="7">
        <f t="shared" si="16"/>
        <v>48281.1</v>
      </c>
      <c r="M21" s="7">
        <f t="shared" si="16"/>
        <v>49244.1</v>
      </c>
      <c r="N21" s="7">
        <f t="shared" si="16"/>
        <v>47603.839999999997</v>
      </c>
      <c r="O21" s="7">
        <f t="shared" si="16"/>
        <v>145493.28</v>
      </c>
      <c r="P21" s="7">
        <f t="shared" si="16"/>
        <v>58450.5</v>
      </c>
      <c r="Q21" s="8"/>
      <c r="R21" s="8"/>
      <c r="S21" s="8"/>
      <c r="T21" s="8"/>
      <c r="U21" s="8"/>
    </row>
    <row r="22" spans="1:22" s="6" customFormat="1" ht="30" x14ac:dyDescent="0.25">
      <c r="A22" s="64"/>
      <c r="B22" s="64"/>
      <c r="C22" s="51" t="s">
        <v>18</v>
      </c>
      <c r="D22" s="7">
        <f t="shared" si="1"/>
        <v>0</v>
      </c>
      <c r="E22" s="7">
        <f t="shared" ref="E22:P22" si="17">E27+E32+E37+E42+E47+E52</f>
        <v>0</v>
      </c>
      <c r="F22" s="7">
        <f t="shared" si="17"/>
        <v>0</v>
      </c>
      <c r="G22" s="7">
        <f t="shared" si="17"/>
        <v>0</v>
      </c>
      <c r="H22" s="7">
        <f t="shared" si="17"/>
        <v>0</v>
      </c>
      <c r="I22" s="7">
        <f t="shared" si="17"/>
        <v>0</v>
      </c>
      <c r="J22" s="7">
        <f t="shared" si="17"/>
        <v>0</v>
      </c>
      <c r="K22" s="7">
        <f t="shared" si="17"/>
        <v>0</v>
      </c>
      <c r="L22" s="7">
        <f t="shared" si="17"/>
        <v>0</v>
      </c>
      <c r="M22" s="7">
        <f t="shared" si="17"/>
        <v>0</v>
      </c>
      <c r="N22" s="7">
        <f t="shared" si="17"/>
        <v>0</v>
      </c>
      <c r="O22" s="7">
        <f t="shared" si="17"/>
        <v>0</v>
      </c>
      <c r="P22" s="7">
        <f t="shared" si="17"/>
        <v>0</v>
      </c>
      <c r="Q22" s="8"/>
      <c r="R22" s="8"/>
      <c r="S22" s="8"/>
      <c r="T22" s="8"/>
      <c r="U22" s="8"/>
    </row>
    <row r="23" spans="1:22" s="6" customFormat="1" ht="30" x14ac:dyDescent="0.25">
      <c r="A23" s="62" t="s">
        <v>25</v>
      </c>
      <c r="B23" s="62" t="s">
        <v>26</v>
      </c>
      <c r="C23" s="51" t="s">
        <v>14</v>
      </c>
      <c r="D23" s="7">
        <f t="shared" si="1"/>
        <v>29131.7</v>
      </c>
      <c r="E23" s="7">
        <f t="shared" ref="E23:P23" si="18">E24+E25+E26+E27</f>
        <v>29131.7</v>
      </c>
      <c r="F23" s="7">
        <f t="shared" si="18"/>
        <v>0</v>
      </c>
      <c r="G23" s="7">
        <f t="shared" si="18"/>
        <v>0</v>
      </c>
      <c r="H23" s="7">
        <f t="shared" si="18"/>
        <v>0</v>
      </c>
      <c r="I23" s="7">
        <f t="shared" si="18"/>
        <v>0</v>
      </c>
      <c r="J23" s="7">
        <f t="shared" si="18"/>
        <v>0</v>
      </c>
      <c r="K23" s="7">
        <f t="shared" si="18"/>
        <v>0</v>
      </c>
      <c r="L23" s="7">
        <f t="shared" si="18"/>
        <v>0</v>
      </c>
      <c r="M23" s="7">
        <f t="shared" si="18"/>
        <v>0</v>
      </c>
      <c r="N23" s="7">
        <f t="shared" si="18"/>
        <v>0</v>
      </c>
      <c r="O23" s="7">
        <f t="shared" si="18"/>
        <v>0</v>
      </c>
      <c r="P23" s="7">
        <f t="shared" si="18"/>
        <v>0</v>
      </c>
      <c r="Q23" s="8"/>
      <c r="R23" s="8"/>
      <c r="S23" s="8"/>
      <c r="T23" s="8"/>
      <c r="U23" s="8"/>
    </row>
    <row r="24" spans="1:22" s="6" customFormat="1" ht="30" x14ac:dyDescent="0.25">
      <c r="A24" s="63"/>
      <c r="B24" s="63"/>
      <c r="C24" s="51" t="s">
        <v>22</v>
      </c>
      <c r="D24" s="7">
        <f t="shared" si="1"/>
        <v>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21"/>
      <c r="Q24" s="8"/>
      <c r="R24" s="8"/>
      <c r="S24" s="8"/>
      <c r="T24" s="8"/>
      <c r="U24" s="8"/>
    </row>
    <row r="25" spans="1:22" s="6" customFormat="1" ht="30" x14ac:dyDescent="0.25">
      <c r="A25" s="63"/>
      <c r="B25" s="63"/>
      <c r="C25" s="51" t="s">
        <v>16</v>
      </c>
      <c r="D25" s="7">
        <f t="shared" si="1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21"/>
      <c r="Q25" s="8"/>
      <c r="R25" s="8"/>
      <c r="S25" s="8"/>
      <c r="T25" s="8"/>
      <c r="U25" s="8"/>
    </row>
    <row r="26" spans="1:22" s="6" customFormat="1" ht="60" x14ac:dyDescent="0.25">
      <c r="A26" s="63"/>
      <c r="B26" s="63"/>
      <c r="C26" s="51" t="s">
        <v>17</v>
      </c>
      <c r="D26" s="7">
        <f t="shared" si="1"/>
        <v>29131.7</v>
      </c>
      <c r="E26" s="7">
        <v>29131.7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21"/>
      <c r="Q26" s="8"/>
      <c r="R26" s="8"/>
      <c r="S26" s="8"/>
      <c r="T26" s="8"/>
      <c r="U26" s="8"/>
    </row>
    <row r="27" spans="1:22" s="6" customFormat="1" ht="30" x14ac:dyDescent="0.25">
      <c r="A27" s="64"/>
      <c r="B27" s="64"/>
      <c r="C27" s="51" t="s">
        <v>18</v>
      </c>
      <c r="D27" s="7">
        <f t="shared" si="1"/>
        <v>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21"/>
      <c r="Q27" s="8"/>
      <c r="R27" s="8"/>
      <c r="S27" s="8"/>
      <c r="T27" s="8"/>
      <c r="U27" s="8"/>
    </row>
    <row r="28" spans="1:22" s="6" customFormat="1" ht="30" x14ac:dyDescent="0.25">
      <c r="A28" s="62" t="s">
        <v>27</v>
      </c>
      <c r="B28" s="62" t="s">
        <v>29</v>
      </c>
      <c r="C28" s="51" t="s">
        <v>14</v>
      </c>
      <c r="D28" s="7">
        <f t="shared" si="1"/>
        <v>10760</v>
      </c>
      <c r="E28" s="7">
        <f t="shared" ref="E28:P28" si="19">E29+E30+E31+E32</f>
        <v>0</v>
      </c>
      <c r="F28" s="7">
        <f t="shared" si="19"/>
        <v>10760</v>
      </c>
      <c r="G28" s="7">
        <f t="shared" si="19"/>
        <v>0</v>
      </c>
      <c r="H28" s="7">
        <f t="shared" si="19"/>
        <v>0</v>
      </c>
      <c r="I28" s="7">
        <f t="shared" si="19"/>
        <v>0</v>
      </c>
      <c r="J28" s="7">
        <f t="shared" si="19"/>
        <v>0</v>
      </c>
      <c r="K28" s="7">
        <f t="shared" si="19"/>
        <v>0</v>
      </c>
      <c r="L28" s="7">
        <f t="shared" si="19"/>
        <v>0</v>
      </c>
      <c r="M28" s="7">
        <f t="shared" si="19"/>
        <v>0</v>
      </c>
      <c r="N28" s="7">
        <f t="shared" si="19"/>
        <v>0</v>
      </c>
      <c r="O28" s="7">
        <f t="shared" si="19"/>
        <v>0</v>
      </c>
      <c r="P28" s="7">
        <f t="shared" si="19"/>
        <v>0</v>
      </c>
      <c r="Q28" s="8"/>
      <c r="R28" s="8"/>
      <c r="S28" s="8"/>
      <c r="T28" s="8"/>
      <c r="U28" s="8"/>
    </row>
    <row r="29" spans="1:22" s="6" customFormat="1" ht="30" x14ac:dyDescent="0.25">
      <c r="A29" s="63"/>
      <c r="B29" s="63"/>
      <c r="C29" s="51" t="s">
        <v>22</v>
      </c>
      <c r="D29" s="7">
        <f t="shared" si="1"/>
        <v>10587.2</v>
      </c>
      <c r="E29" s="7"/>
      <c r="F29" s="7">
        <v>10587.2</v>
      </c>
      <c r="G29" s="7"/>
      <c r="H29" s="7"/>
      <c r="I29" s="7"/>
      <c r="J29" s="7"/>
      <c r="K29" s="7"/>
      <c r="L29" s="7"/>
      <c r="M29" s="7"/>
      <c r="N29" s="7"/>
      <c r="O29" s="7"/>
      <c r="P29" s="21"/>
      <c r="Q29" s="8"/>
      <c r="R29" s="8"/>
      <c r="S29" s="8"/>
      <c r="T29" s="8"/>
      <c r="U29" s="8"/>
    </row>
    <row r="30" spans="1:22" s="6" customFormat="1" ht="30" x14ac:dyDescent="0.25">
      <c r="A30" s="63"/>
      <c r="B30" s="63"/>
      <c r="C30" s="51" t="s">
        <v>16</v>
      </c>
      <c r="D30" s="7">
        <f t="shared" si="1"/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21"/>
      <c r="Q30" s="8"/>
      <c r="R30" s="8"/>
      <c r="S30" s="8"/>
      <c r="T30" s="8"/>
      <c r="U30" s="8"/>
    </row>
    <row r="31" spans="1:22" s="6" customFormat="1" ht="60" x14ac:dyDescent="0.25">
      <c r="A31" s="63"/>
      <c r="B31" s="63"/>
      <c r="C31" s="51" t="s">
        <v>17</v>
      </c>
      <c r="D31" s="7">
        <f t="shared" si="1"/>
        <v>172.8</v>
      </c>
      <c r="E31" s="7"/>
      <c r="F31" s="7">
        <v>172.8</v>
      </c>
      <c r="G31" s="7"/>
      <c r="H31" s="7"/>
      <c r="I31" s="7"/>
      <c r="J31" s="7"/>
      <c r="K31" s="7"/>
      <c r="L31" s="7"/>
      <c r="M31" s="7"/>
      <c r="N31" s="7"/>
      <c r="O31" s="7"/>
      <c r="P31" s="21"/>
      <c r="Q31" s="8"/>
      <c r="R31" s="8"/>
      <c r="S31" s="8"/>
      <c r="T31" s="8"/>
      <c r="U31" s="8"/>
    </row>
    <row r="32" spans="1:22" s="6" customFormat="1" ht="30" x14ac:dyDescent="0.25">
      <c r="A32" s="64"/>
      <c r="B32" s="64"/>
      <c r="C32" s="51" t="s">
        <v>18</v>
      </c>
      <c r="D32" s="7">
        <f t="shared" si="1"/>
        <v>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21"/>
      <c r="Q32" s="8"/>
      <c r="R32" s="8"/>
      <c r="S32" s="8"/>
      <c r="T32" s="8"/>
      <c r="U32" s="8"/>
    </row>
    <row r="33" spans="1:21" s="6" customFormat="1" ht="30" x14ac:dyDescent="0.25">
      <c r="A33" s="62" t="s">
        <v>28</v>
      </c>
      <c r="B33" s="62" t="s">
        <v>31</v>
      </c>
      <c r="C33" s="51" t="s">
        <v>14</v>
      </c>
      <c r="D33" s="7">
        <f t="shared" si="1"/>
        <v>1023.5</v>
      </c>
      <c r="E33" s="7">
        <f t="shared" ref="E33:P33" si="20">E34+E35+E36+E37</f>
        <v>1023.5</v>
      </c>
      <c r="F33" s="7">
        <f t="shared" si="20"/>
        <v>0</v>
      </c>
      <c r="G33" s="7">
        <f t="shared" si="20"/>
        <v>0</v>
      </c>
      <c r="H33" s="7">
        <f t="shared" si="20"/>
        <v>0</v>
      </c>
      <c r="I33" s="7">
        <f t="shared" si="20"/>
        <v>0</v>
      </c>
      <c r="J33" s="7">
        <f t="shared" si="20"/>
        <v>0</v>
      </c>
      <c r="K33" s="7">
        <f t="shared" si="20"/>
        <v>0</v>
      </c>
      <c r="L33" s="7">
        <f t="shared" si="20"/>
        <v>0</v>
      </c>
      <c r="M33" s="7">
        <f t="shared" si="20"/>
        <v>0</v>
      </c>
      <c r="N33" s="7">
        <f t="shared" si="20"/>
        <v>0</v>
      </c>
      <c r="O33" s="7">
        <f t="shared" si="20"/>
        <v>0</v>
      </c>
      <c r="P33" s="7">
        <f t="shared" si="20"/>
        <v>0</v>
      </c>
      <c r="Q33" s="8"/>
      <c r="R33" s="8"/>
      <c r="S33" s="8"/>
      <c r="T33" s="8"/>
      <c r="U33" s="8"/>
    </row>
    <row r="34" spans="1:21" s="6" customFormat="1" ht="30" x14ac:dyDescent="0.25">
      <c r="A34" s="63"/>
      <c r="B34" s="63"/>
      <c r="C34" s="51" t="s">
        <v>22</v>
      </c>
      <c r="D34" s="7">
        <f t="shared" si="1"/>
        <v>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21"/>
      <c r="Q34" s="8"/>
      <c r="R34" s="8"/>
      <c r="S34" s="8"/>
      <c r="T34" s="8"/>
      <c r="U34" s="8"/>
    </row>
    <row r="35" spans="1:21" s="6" customFormat="1" ht="30" x14ac:dyDescent="0.25">
      <c r="A35" s="63"/>
      <c r="B35" s="63"/>
      <c r="C35" s="51" t="s">
        <v>16</v>
      </c>
      <c r="D35" s="7">
        <f t="shared" si="1"/>
        <v>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21"/>
      <c r="Q35" s="8"/>
      <c r="R35" s="8"/>
      <c r="S35" s="8"/>
      <c r="T35" s="8"/>
      <c r="U35" s="8"/>
    </row>
    <row r="36" spans="1:21" s="6" customFormat="1" ht="60" x14ac:dyDescent="0.25">
      <c r="A36" s="63"/>
      <c r="B36" s="63"/>
      <c r="C36" s="51" t="s">
        <v>17</v>
      </c>
      <c r="D36" s="7">
        <f t="shared" si="1"/>
        <v>1023.5</v>
      </c>
      <c r="E36" s="7">
        <v>1023.5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21"/>
      <c r="Q36" s="8"/>
      <c r="R36" s="8"/>
      <c r="S36" s="8"/>
      <c r="T36" s="8"/>
      <c r="U36" s="8"/>
    </row>
    <row r="37" spans="1:21" s="6" customFormat="1" ht="30" x14ac:dyDescent="0.25">
      <c r="A37" s="64"/>
      <c r="B37" s="64"/>
      <c r="C37" s="51" t="s">
        <v>18</v>
      </c>
      <c r="D37" s="7">
        <f t="shared" si="1"/>
        <v>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21"/>
      <c r="Q37" s="8"/>
      <c r="R37" s="8"/>
      <c r="S37" s="8"/>
      <c r="T37" s="8"/>
      <c r="U37" s="8"/>
    </row>
    <row r="38" spans="1:21" s="6" customFormat="1" ht="30" x14ac:dyDescent="0.25">
      <c r="A38" s="62" t="s">
        <v>30</v>
      </c>
      <c r="B38" s="62" t="s">
        <v>24</v>
      </c>
      <c r="C38" s="51" t="s">
        <v>14</v>
      </c>
      <c r="D38" s="7">
        <f t="shared" si="1"/>
        <v>1017801.61</v>
      </c>
      <c r="E38" s="7">
        <f t="shared" ref="E38:P38" si="21">E39+E40+E41+E42</f>
        <v>121462.86</v>
      </c>
      <c r="F38" s="7">
        <f t="shared" si="21"/>
        <v>29836.240000000002</v>
      </c>
      <c r="G38" s="7">
        <f t="shared" si="21"/>
        <v>34666.080000000002</v>
      </c>
      <c r="H38" s="7">
        <f t="shared" si="21"/>
        <v>33664</v>
      </c>
      <c r="I38" s="7">
        <f t="shared" si="21"/>
        <v>74886.97</v>
      </c>
      <c r="J38" s="7">
        <f t="shared" si="21"/>
        <v>52452.78</v>
      </c>
      <c r="K38" s="7">
        <f t="shared" si="21"/>
        <v>57251.93</v>
      </c>
      <c r="L38" s="7">
        <f t="shared" si="21"/>
        <v>64281.1</v>
      </c>
      <c r="M38" s="7">
        <f t="shared" si="21"/>
        <v>49244.1</v>
      </c>
      <c r="N38" s="7">
        <f t="shared" si="21"/>
        <v>47603.839999999997</v>
      </c>
      <c r="O38" s="7">
        <f t="shared" si="21"/>
        <v>302536.01</v>
      </c>
      <c r="P38" s="7">
        <f t="shared" si="21"/>
        <v>149915.70000000001</v>
      </c>
      <c r="Q38" s="8"/>
      <c r="R38" s="8"/>
      <c r="S38" s="8"/>
      <c r="T38" s="8"/>
      <c r="U38" s="8"/>
    </row>
    <row r="39" spans="1:21" s="6" customFormat="1" ht="30" x14ac:dyDescent="0.25">
      <c r="A39" s="63"/>
      <c r="B39" s="63"/>
      <c r="C39" s="51" t="s">
        <v>22</v>
      </c>
      <c r="D39" s="7">
        <f t="shared" si="1"/>
        <v>78439.88</v>
      </c>
      <c r="E39" s="7">
        <v>73215.06</v>
      </c>
      <c r="F39" s="7">
        <v>1695.31</v>
      </c>
      <c r="G39" s="7">
        <v>1140.68</v>
      </c>
      <c r="H39" s="7">
        <v>1083.42</v>
      </c>
      <c r="I39" s="7">
        <v>442.7</v>
      </c>
      <c r="J39" s="7">
        <v>470.19</v>
      </c>
      <c r="K39" s="7">
        <v>392.52</v>
      </c>
      <c r="L39" s="7"/>
      <c r="M39" s="37"/>
      <c r="N39" s="7"/>
      <c r="O39" s="36"/>
      <c r="P39" s="21"/>
      <c r="Q39" s="8"/>
      <c r="R39" s="8"/>
      <c r="S39" s="8"/>
      <c r="T39" s="8"/>
      <c r="U39" s="8"/>
    </row>
    <row r="40" spans="1:21" s="6" customFormat="1" ht="30" x14ac:dyDescent="0.25">
      <c r="A40" s="63"/>
      <c r="B40" s="63"/>
      <c r="C40" s="51" t="s">
        <v>16</v>
      </c>
      <c r="D40" s="7">
        <f t="shared" si="1"/>
        <v>317055.2</v>
      </c>
      <c r="E40" s="7"/>
      <c r="F40" s="7">
        <v>724.33</v>
      </c>
      <c r="G40" s="7"/>
      <c r="H40" s="7">
        <v>305.58</v>
      </c>
      <c r="I40" s="7">
        <v>26763.119999999999</v>
      </c>
      <c r="J40" s="7">
        <v>11340.17</v>
      </c>
      <c r="K40" s="7">
        <v>13414.07</v>
      </c>
      <c r="L40" s="7">
        <v>16000</v>
      </c>
      <c r="M40" s="37"/>
      <c r="N40" s="7"/>
      <c r="O40" s="32">
        <v>157042.73000000001</v>
      </c>
      <c r="P40" s="21">
        <v>91465.2</v>
      </c>
      <c r="Q40" s="8"/>
      <c r="R40" s="8"/>
      <c r="S40" s="8"/>
      <c r="T40" s="8"/>
      <c r="U40" s="8"/>
    </row>
    <row r="41" spans="1:21" s="6" customFormat="1" ht="60" x14ac:dyDescent="0.25">
      <c r="A41" s="63"/>
      <c r="B41" s="63"/>
      <c r="C41" s="51" t="s">
        <v>17</v>
      </c>
      <c r="D41" s="7">
        <f t="shared" si="1"/>
        <v>622306.53</v>
      </c>
      <c r="E41" s="7">
        <v>48247.8</v>
      </c>
      <c r="F41" s="7">
        <v>27416.6</v>
      </c>
      <c r="G41" s="7">
        <v>33525.4</v>
      </c>
      <c r="H41" s="7">
        <v>32275</v>
      </c>
      <c r="I41" s="7">
        <v>47681.15</v>
      </c>
      <c r="J41" s="7">
        <v>40642.42</v>
      </c>
      <c r="K41" s="7">
        <v>43445.34</v>
      </c>
      <c r="L41" s="7">
        <v>48281.1</v>
      </c>
      <c r="M41" s="37">
        <v>49244.1</v>
      </c>
      <c r="N41" s="7">
        <v>47603.839999999997</v>
      </c>
      <c r="O41" s="32">
        <v>145493.28</v>
      </c>
      <c r="P41" s="21">
        <v>58450.5</v>
      </c>
      <c r="Q41" s="8"/>
      <c r="R41" s="8"/>
      <c r="S41" s="8"/>
      <c r="T41" s="8"/>
      <c r="U41" s="8"/>
    </row>
    <row r="42" spans="1:21" s="6" customFormat="1" ht="30" x14ac:dyDescent="0.25">
      <c r="A42" s="64"/>
      <c r="B42" s="64"/>
      <c r="C42" s="51" t="s">
        <v>18</v>
      </c>
      <c r="D42" s="7">
        <f t="shared" si="1"/>
        <v>0</v>
      </c>
      <c r="E42" s="7"/>
      <c r="F42" s="7"/>
      <c r="G42" s="7"/>
      <c r="H42" s="7"/>
      <c r="I42" s="29"/>
      <c r="J42" s="7"/>
      <c r="K42" s="7">
        <v>0</v>
      </c>
      <c r="L42" s="7"/>
      <c r="M42" s="30"/>
      <c r="N42" s="7"/>
      <c r="O42" s="7"/>
      <c r="P42" s="21"/>
      <c r="Q42" s="8"/>
      <c r="R42" s="8"/>
      <c r="S42" s="8"/>
      <c r="T42" s="8"/>
      <c r="U42" s="8"/>
    </row>
    <row r="43" spans="1:21" s="6" customFormat="1" ht="30" x14ac:dyDescent="0.25">
      <c r="A43" s="65" t="s">
        <v>32</v>
      </c>
      <c r="B43" s="71" t="s">
        <v>34</v>
      </c>
      <c r="C43" s="51" t="s">
        <v>14</v>
      </c>
      <c r="D43" s="7">
        <f t="shared" si="1"/>
        <v>5331.95</v>
      </c>
      <c r="E43" s="7">
        <f t="shared" ref="E43:P43" si="22">E44+E45+E46+E47</f>
        <v>0</v>
      </c>
      <c r="F43" s="7">
        <f t="shared" si="22"/>
        <v>5331.95</v>
      </c>
      <c r="G43" s="7">
        <f t="shared" si="22"/>
        <v>0</v>
      </c>
      <c r="H43" s="7">
        <f t="shared" si="22"/>
        <v>0</v>
      </c>
      <c r="I43" s="7">
        <f t="shared" si="22"/>
        <v>0</v>
      </c>
      <c r="J43" s="7">
        <f t="shared" si="22"/>
        <v>0</v>
      </c>
      <c r="K43" s="7">
        <f t="shared" si="22"/>
        <v>0</v>
      </c>
      <c r="L43" s="7">
        <f t="shared" si="22"/>
        <v>0</v>
      </c>
      <c r="M43" s="7">
        <f t="shared" si="22"/>
        <v>0</v>
      </c>
      <c r="N43" s="7">
        <f t="shared" si="22"/>
        <v>0</v>
      </c>
      <c r="O43" s="7">
        <f t="shared" si="22"/>
        <v>0</v>
      </c>
      <c r="P43" s="7">
        <f t="shared" si="22"/>
        <v>0</v>
      </c>
      <c r="Q43" s="8"/>
      <c r="R43" s="8"/>
      <c r="S43" s="8"/>
      <c r="T43" s="8"/>
      <c r="U43" s="8"/>
    </row>
    <row r="44" spans="1:21" s="6" customFormat="1" ht="30" x14ac:dyDescent="0.25">
      <c r="A44" s="66"/>
      <c r="B44" s="72"/>
      <c r="C44" s="51" t="s">
        <v>22</v>
      </c>
      <c r="D44" s="7">
        <f t="shared" si="1"/>
        <v>4253.4799999999996</v>
      </c>
      <c r="E44" s="7"/>
      <c r="F44" s="7">
        <v>4253.4799999999996</v>
      </c>
      <c r="G44" s="7"/>
      <c r="H44" s="7"/>
      <c r="I44" s="7"/>
      <c r="J44" s="7"/>
      <c r="K44" s="7"/>
      <c r="L44" s="7"/>
      <c r="M44" s="7"/>
      <c r="N44" s="7"/>
      <c r="O44" s="7"/>
      <c r="P44" s="21"/>
      <c r="Q44" s="8"/>
      <c r="R44" s="8"/>
      <c r="S44" s="8"/>
      <c r="T44" s="8"/>
      <c r="U44" s="8"/>
    </row>
    <row r="45" spans="1:21" s="6" customFormat="1" ht="30" x14ac:dyDescent="0.25">
      <c r="A45" s="66"/>
      <c r="B45" s="72"/>
      <c r="C45" s="51" t="s">
        <v>16</v>
      </c>
      <c r="D45" s="7">
        <f t="shared" si="1"/>
        <v>144.87</v>
      </c>
      <c r="E45" s="7"/>
      <c r="F45" s="7">
        <v>144.87</v>
      </c>
      <c r="G45" s="7"/>
      <c r="H45" s="7"/>
      <c r="I45" s="7"/>
      <c r="J45" s="7"/>
      <c r="K45" s="7"/>
      <c r="L45" s="7"/>
      <c r="M45" s="7"/>
      <c r="N45" s="7"/>
      <c r="O45" s="7"/>
      <c r="P45" s="21"/>
      <c r="Q45" s="8"/>
      <c r="R45" s="8"/>
      <c r="S45" s="8"/>
      <c r="T45" s="8"/>
      <c r="U45" s="8"/>
    </row>
    <row r="46" spans="1:21" s="6" customFormat="1" ht="60" x14ac:dyDescent="0.25">
      <c r="A46" s="66"/>
      <c r="B46" s="72"/>
      <c r="C46" s="51" t="s">
        <v>17</v>
      </c>
      <c r="D46" s="7">
        <f t="shared" si="1"/>
        <v>933.6</v>
      </c>
      <c r="E46" s="7"/>
      <c r="F46" s="7">
        <v>933.6</v>
      </c>
      <c r="G46" s="7"/>
      <c r="H46" s="7"/>
      <c r="I46" s="7"/>
      <c r="J46" s="7"/>
      <c r="K46" s="7"/>
      <c r="L46" s="7"/>
      <c r="M46" s="7"/>
      <c r="N46" s="7"/>
      <c r="O46" s="7"/>
      <c r="P46" s="21"/>
      <c r="Q46" s="8"/>
      <c r="R46" s="8"/>
      <c r="S46" s="8"/>
      <c r="T46" s="8"/>
      <c r="U46" s="8"/>
    </row>
    <row r="47" spans="1:21" s="6" customFormat="1" ht="30" x14ac:dyDescent="0.25">
      <c r="A47" s="67"/>
      <c r="B47" s="73"/>
      <c r="C47" s="51" t="s">
        <v>18</v>
      </c>
      <c r="D47" s="7">
        <f t="shared" si="1"/>
        <v>0</v>
      </c>
      <c r="E47" s="7"/>
      <c r="F47" s="7">
        <v>0</v>
      </c>
      <c r="G47" s="7"/>
      <c r="H47" s="7"/>
      <c r="I47" s="7"/>
      <c r="J47" s="7"/>
      <c r="K47" s="7"/>
      <c r="L47" s="7"/>
      <c r="M47" s="7"/>
      <c r="N47" s="7"/>
      <c r="O47" s="7"/>
      <c r="P47" s="21"/>
      <c r="Q47" s="8"/>
      <c r="R47" s="8"/>
      <c r="S47" s="8"/>
      <c r="T47" s="8"/>
      <c r="U47" s="8"/>
    </row>
    <row r="48" spans="1:21" s="6" customFormat="1" ht="30" x14ac:dyDescent="0.25">
      <c r="A48" s="62" t="s">
        <v>33</v>
      </c>
      <c r="B48" s="68" t="s">
        <v>35</v>
      </c>
      <c r="C48" s="51" t="s">
        <v>14</v>
      </c>
      <c r="D48" s="7">
        <f t="shared" si="1"/>
        <v>4726.91</v>
      </c>
      <c r="E48" s="7">
        <f t="shared" ref="E48:P48" si="23">E49+E50+E51+E52</f>
        <v>0</v>
      </c>
      <c r="F48" s="7">
        <f t="shared" si="23"/>
        <v>4726.91</v>
      </c>
      <c r="G48" s="7">
        <f t="shared" si="23"/>
        <v>0</v>
      </c>
      <c r="H48" s="7">
        <f t="shared" si="23"/>
        <v>0</v>
      </c>
      <c r="I48" s="7">
        <f t="shared" si="23"/>
        <v>0</v>
      </c>
      <c r="J48" s="7">
        <f t="shared" si="23"/>
        <v>0</v>
      </c>
      <c r="K48" s="7">
        <f t="shared" si="23"/>
        <v>0</v>
      </c>
      <c r="L48" s="7">
        <f t="shared" si="23"/>
        <v>0</v>
      </c>
      <c r="M48" s="7">
        <f t="shared" si="23"/>
        <v>0</v>
      </c>
      <c r="N48" s="7">
        <f t="shared" si="23"/>
        <v>0</v>
      </c>
      <c r="O48" s="7">
        <f t="shared" si="23"/>
        <v>0</v>
      </c>
      <c r="P48" s="7">
        <f t="shared" si="23"/>
        <v>0</v>
      </c>
      <c r="Q48" s="8"/>
      <c r="R48" s="8"/>
      <c r="S48" s="8"/>
      <c r="T48" s="8"/>
      <c r="U48" s="8"/>
    </row>
    <row r="49" spans="1:21" s="6" customFormat="1" ht="30" x14ac:dyDescent="0.25">
      <c r="A49" s="63"/>
      <c r="B49" s="69"/>
      <c r="C49" s="51" t="s">
        <v>22</v>
      </c>
      <c r="D49" s="7">
        <f t="shared" si="1"/>
        <v>3476.91</v>
      </c>
      <c r="E49" s="7"/>
      <c r="F49" s="7">
        <v>3476.91</v>
      </c>
      <c r="G49" s="7"/>
      <c r="H49" s="7"/>
      <c r="I49" s="7"/>
      <c r="J49" s="7"/>
      <c r="K49" s="7"/>
      <c r="L49" s="7"/>
      <c r="M49" s="7"/>
      <c r="N49" s="7"/>
      <c r="O49" s="7"/>
      <c r="P49" s="21"/>
      <c r="Q49" s="8"/>
      <c r="R49" s="8"/>
      <c r="S49" s="8"/>
      <c r="T49" s="8"/>
      <c r="U49" s="8"/>
    </row>
    <row r="50" spans="1:21" s="6" customFormat="1" ht="30" x14ac:dyDescent="0.25">
      <c r="A50" s="63"/>
      <c r="B50" s="69"/>
      <c r="C50" s="51" t="s">
        <v>16</v>
      </c>
      <c r="D50" s="7">
        <f t="shared" si="1"/>
        <v>0</v>
      </c>
      <c r="E50" s="7"/>
      <c r="F50" s="7">
        <v>0</v>
      </c>
      <c r="G50" s="7"/>
      <c r="H50" s="7"/>
      <c r="I50" s="7"/>
      <c r="J50" s="7"/>
      <c r="K50" s="7"/>
      <c r="L50" s="7"/>
      <c r="M50" s="7"/>
      <c r="N50" s="7"/>
      <c r="O50" s="7"/>
      <c r="P50" s="21"/>
      <c r="Q50" s="8"/>
      <c r="R50" s="8"/>
      <c r="S50" s="8"/>
      <c r="T50" s="8"/>
      <c r="U50" s="8"/>
    </row>
    <row r="51" spans="1:21" s="6" customFormat="1" ht="60" x14ac:dyDescent="0.25">
      <c r="A51" s="63"/>
      <c r="B51" s="69"/>
      <c r="C51" s="51" t="s">
        <v>17</v>
      </c>
      <c r="D51" s="7">
        <f t="shared" si="1"/>
        <v>1250</v>
      </c>
      <c r="E51" s="7"/>
      <c r="F51" s="7">
        <v>1250</v>
      </c>
      <c r="G51" s="7"/>
      <c r="H51" s="7"/>
      <c r="I51" s="7"/>
      <c r="J51" s="7"/>
      <c r="K51" s="7"/>
      <c r="L51" s="7"/>
      <c r="M51" s="7"/>
      <c r="N51" s="7"/>
      <c r="O51" s="7"/>
      <c r="P51" s="21"/>
      <c r="Q51" s="8"/>
      <c r="R51" s="8"/>
      <c r="S51" s="8"/>
      <c r="T51" s="8"/>
      <c r="U51" s="8"/>
    </row>
    <row r="52" spans="1:21" s="6" customFormat="1" ht="30" x14ac:dyDescent="0.25">
      <c r="A52" s="64"/>
      <c r="B52" s="70"/>
      <c r="C52" s="51" t="s">
        <v>18</v>
      </c>
      <c r="D52" s="7">
        <f t="shared" si="1"/>
        <v>0</v>
      </c>
      <c r="E52" s="7"/>
      <c r="F52" s="7">
        <v>0</v>
      </c>
      <c r="G52" s="7"/>
      <c r="H52" s="7"/>
      <c r="I52" s="7"/>
      <c r="J52" s="7"/>
      <c r="K52" s="7"/>
      <c r="L52" s="7"/>
      <c r="M52" s="7"/>
      <c r="N52" s="7"/>
      <c r="O52" s="7"/>
      <c r="P52" s="21"/>
      <c r="Q52" s="8"/>
      <c r="R52" s="8"/>
      <c r="S52" s="8"/>
      <c r="T52" s="8"/>
      <c r="U52" s="8"/>
    </row>
    <row r="53" spans="1:21" s="6" customFormat="1" ht="30" x14ac:dyDescent="0.25">
      <c r="A53" s="62" t="s">
        <v>36</v>
      </c>
      <c r="B53" s="76" t="s">
        <v>320</v>
      </c>
      <c r="C53" s="51" t="s">
        <v>14</v>
      </c>
      <c r="D53" s="7">
        <f t="shared" si="1"/>
        <v>4492200.4400000004</v>
      </c>
      <c r="E53" s="7">
        <f t="shared" ref="E53:P53" si="24">E54+E55+E56+E57</f>
        <v>1095440.3999999999</v>
      </c>
      <c r="F53" s="7">
        <f t="shared" si="24"/>
        <v>396907.47</v>
      </c>
      <c r="G53" s="7">
        <f t="shared" si="24"/>
        <v>198829.76</v>
      </c>
      <c r="H53" s="7">
        <f t="shared" si="24"/>
        <v>397852.6</v>
      </c>
      <c r="I53" s="7">
        <f t="shared" si="24"/>
        <v>170130.2</v>
      </c>
      <c r="J53" s="7">
        <f t="shared" si="24"/>
        <v>2123.41</v>
      </c>
      <c r="K53" s="7">
        <f t="shared" si="24"/>
        <v>26798.6</v>
      </c>
      <c r="L53" s="7">
        <f t="shared" si="24"/>
        <v>94578.3</v>
      </c>
      <c r="M53" s="7">
        <f t="shared" si="24"/>
        <v>1275.8</v>
      </c>
      <c r="N53" s="7">
        <f t="shared" si="24"/>
        <v>120203.4</v>
      </c>
      <c r="O53" s="7">
        <f t="shared" si="24"/>
        <v>243442.7</v>
      </c>
      <c r="P53" s="7">
        <f t="shared" si="24"/>
        <v>1744617.8</v>
      </c>
      <c r="Q53" s="8"/>
      <c r="R53" s="8"/>
      <c r="S53" s="8"/>
      <c r="T53" s="8"/>
      <c r="U53" s="8"/>
    </row>
    <row r="54" spans="1:21" s="6" customFormat="1" ht="30" x14ac:dyDescent="0.25">
      <c r="A54" s="63"/>
      <c r="B54" s="77"/>
      <c r="C54" s="51" t="s">
        <v>22</v>
      </c>
      <c r="D54" s="7">
        <f t="shared" si="1"/>
        <v>1144399.47</v>
      </c>
      <c r="E54" s="7">
        <f t="shared" ref="E54:P54" si="25">E59+E116+E121+E201+E206</f>
        <v>500000</v>
      </c>
      <c r="F54" s="7">
        <f t="shared" si="25"/>
        <v>326007.07</v>
      </c>
      <c r="G54" s="7">
        <f t="shared" si="25"/>
        <v>130000</v>
      </c>
      <c r="H54" s="7">
        <f t="shared" si="25"/>
        <v>188392.4</v>
      </c>
      <c r="I54" s="7">
        <f t="shared" si="25"/>
        <v>0</v>
      </c>
      <c r="J54" s="7">
        <f t="shared" si="25"/>
        <v>0</v>
      </c>
      <c r="K54" s="7">
        <f t="shared" si="25"/>
        <v>0</v>
      </c>
      <c r="L54" s="7">
        <f t="shared" si="25"/>
        <v>0</v>
      </c>
      <c r="M54" s="7">
        <f t="shared" si="25"/>
        <v>0</v>
      </c>
      <c r="N54" s="7">
        <f t="shared" si="25"/>
        <v>0</v>
      </c>
      <c r="O54" s="7">
        <f t="shared" si="25"/>
        <v>0</v>
      </c>
      <c r="P54" s="7">
        <f t="shared" si="25"/>
        <v>0</v>
      </c>
      <c r="Q54" s="8"/>
      <c r="R54" s="8"/>
      <c r="S54" s="8"/>
      <c r="T54" s="8"/>
      <c r="U54" s="8"/>
    </row>
    <row r="55" spans="1:21" s="6" customFormat="1" ht="30" x14ac:dyDescent="0.25">
      <c r="A55" s="63"/>
      <c r="B55" s="77"/>
      <c r="C55" s="51" t="s">
        <v>16</v>
      </c>
      <c r="D55" s="7">
        <f t="shared" si="1"/>
        <v>1965872.4</v>
      </c>
      <c r="E55" s="7">
        <f t="shared" ref="E55:P55" si="26">E60+E117+E122+E202+E207</f>
        <v>66151</v>
      </c>
      <c r="F55" s="7">
        <f t="shared" si="26"/>
        <v>20004.900000000001</v>
      </c>
      <c r="G55" s="7">
        <f t="shared" si="26"/>
        <v>23228.799999999999</v>
      </c>
      <c r="H55" s="7">
        <f t="shared" si="26"/>
        <v>126777.2</v>
      </c>
      <c r="I55" s="7">
        <f t="shared" si="26"/>
        <v>119417.9</v>
      </c>
      <c r="J55" s="7">
        <f t="shared" si="26"/>
        <v>714</v>
      </c>
      <c r="K55" s="7">
        <f t="shared" si="26"/>
        <v>19321.599999999999</v>
      </c>
      <c r="L55" s="7">
        <f t="shared" si="26"/>
        <v>70555.399999999994</v>
      </c>
      <c r="M55" s="7">
        <f t="shared" si="26"/>
        <v>0</v>
      </c>
      <c r="N55" s="7">
        <f t="shared" si="26"/>
        <v>88469.7</v>
      </c>
      <c r="O55" s="7">
        <f t="shared" si="26"/>
        <v>168682</v>
      </c>
      <c r="P55" s="7">
        <f t="shared" si="26"/>
        <v>1262549.8999999999</v>
      </c>
      <c r="Q55" s="8"/>
      <c r="R55" s="8"/>
      <c r="S55" s="8"/>
      <c r="T55" s="8"/>
      <c r="U55" s="8"/>
    </row>
    <row r="56" spans="1:21" s="6" customFormat="1" ht="60" x14ac:dyDescent="0.25">
      <c r="A56" s="63"/>
      <c r="B56" s="77"/>
      <c r="C56" s="51" t="s">
        <v>17</v>
      </c>
      <c r="D56" s="7">
        <f t="shared" si="1"/>
        <v>1345928.57</v>
      </c>
      <c r="E56" s="7">
        <f t="shared" ref="E56:P56" si="27">E61+E118+E123+E203+E208</f>
        <v>493289.4</v>
      </c>
      <c r="F56" s="7">
        <f t="shared" si="27"/>
        <v>50895.5</v>
      </c>
      <c r="G56" s="7">
        <f t="shared" si="27"/>
        <v>45600.959999999999</v>
      </c>
      <c r="H56" s="7">
        <f t="shared" si="27"/>
        <v>82683</v>
      </c>
      <c r="I56" s="7">
        <f t="shared" si="27"/>
        <v>50712.3</v>
      </c>
      <c r="J56" s="7">
        <f t="shared" si="27"/>
        <v>1409.41</v>
      </c>
      <c r="K56" s="7">
        <f t="shared" si="27"/>
        <v>7477</v>
      </c>
      <c r="L56" s="7">
        <f t="shared" si="27"/>
        <v>24022.9</v>
      </c>
      <c r="M56" s="7">
        <f t="shared" si="27"/>
        <v>1275.8</v>
      </c>
      <c r="N56" s="7">
        <f t="shared" si="27"/>
        <v>31733.7</v>
      </c>
      <c r="O56" s="7">
        <f t="shared" si="27"/>
        <v>74760.7</v>
      </c>
      <c r="P56" s="7">
        <f t="shared" si="27"/>
        <v>482067.9</v>
      </c>
      <c r="Q56" s="8"/>
      <c r="R56" s="8"/>
      <c r="S56" s="8"/>
      <c r="T56" s="8"/>
      <c r="U56" s="8"/>
    </row>
    <row r="57" spans="1:21" s="6" customFormat="1" ht="30" x14ac:dyDescent="0.25">
      <c r="A57" s="64"/>
      <c r="B57" s="78"/>
      <c r="C57" s="51" t="s">
        <v>18</v>
      </c>
      <c r="D57" s="7">
        <f t="shared" si="1"/>
        <v>36000</v>
      </c>
      <c r="E57" s="7">
        <f t="shared" ref="E57:P57" si="28">E62+E119+E124+E204+E209</f>
        <v>36000</v>
      </c>
      <c r="F57" s="7">
        <f t="shared" si="28"/>
        <v>0</v>
      </c>
      <c r="G57" s="7">
        <f t="shared" si="28"/>
        <v>0</v>
      </c>
      <c r="H57" s="7">
        <f t="shared" si="28"/>
        <v>0</v>
      </c>
      <c r="I57" s="7">
        <f t="shared" si="28"/>
        <v>0</v>
      </c>
      <c r="J57" s="7">
        <f t="shared" si="28"/>
        <v>0</v>
      </c>
      <c r="K57" s="7">
        <f t="shared" si="28"/>
        <v>0</v>
      </c>
      <c r="L57" s="7">
        <f t="shared" si="28"/>
        <v>0</v>
      </c>
      <c r="M57" s="7">
        <f t="shared" si="28"/>
        <v>0</v>
      </c>
      <c r="N57" s="7">
        <f t="shared" si="28"/>
        <v>0</v>
      </c>
      <c r="O57" s="7">
        <f t="shared" si="28"/>
        <v>0</v>
      </c>
      <c r="P57" s="7">
        <f t="shared" si="28"/>
        <v>0</v>
      </c>
      <c r="Q57" s="8"/>
      <c r="R57" s="8"/>
      <c r="S57" s="8"/>
      <c r="T57" s="8"/>
      <c r="U57" s="8"/>
    </row>
    <row r="58" spans="1:21" s="6" customFormat="1" ht="30" x14ac:dyDescent="0.25">
      <c r="A58" s="62" t="s">
        <v>37</v>
      </c>
      <c r="B58" s="76" t="s">
        <v>321</v>
      </c>
      <c r="C58" s="51" t="s">
        <v>14</v>
      </c>
      <c r="D58" s="7">
        <f t="shared" si="1"/>
        <v>1175353.1399999999</v>
      </c>
      <c r="E58" s="7">
        <f t="shared" ref="E58:P58" si="29">E59+E60+E61+E62</f>
        <v>182613</v>
      </c>
      <c r="F58" s="7">
        <f t="shared" si="29"/>
        <v>204548.37</v>
      </c>
      <c r="G58" s="7">
        <f t="shared" si="29"/>
        <v>198829.76</v>
      </c>
      <c r="H58" s="7">
        <f t="shared" si="29"/>
        <v>279306.40000000002</v>
      </c>
      <c r="I58" s="7">
        <f t="shared" si="29"/>
        <v>18.3</v>
      </c>
      <c r="J58" s="7">
        <f t="shared" si="29"/>
        <v>1067.4100000000001</v>
      </c>
      <c r="K58" s="7">
        <f t="shared" si="29"/>
        <v>10842.1</v>
      </c>
      <c r="L58" s="7">
        <f t="shared" si="29"/>
        <v>9591.7000000000007</v>
      </c>
      <c r="M58" s="7">
        <f t="shared" si="29"/>
        <v>1275.8</v>
      </c>
      <c r="N58" s="7">
        <f t="shared" si="29"/>
        <v>0</v>
      </c>
      <c r="O58" s="7">
        <f t="shared" si="29"/>
        <v>90032.6</v>
      </c>
      <c r="P58" s="7">
        <f t="shared" si="29"/>
        <v>197227.7</v>
      </c>
      <c r="Q58" s="8"/>
      <c r="R58" s="8"/>
      <c r="S58" s="8"/>
      <c r="T58" s="8"/>
      <c r="U58" s="8"/>
    </row>
    <row r="59" spans="1:21" s="6" customFormat="1" ht="30" x14ac:dyDescent="0.25">
      <c r="A59" s="63"/>
      <c r="B59" s="77"/>
      <c r="C59" s="51" t="s">
        <v>22</v>
      </c>
      <c r="D59" s="7">
        <f t="shared" si="1"/>
        <v>492257.87</v>
      </c>
      <c r="E59" s="7">
        <f t="shared" ref="E59:M59" si="30">E66+E71+E76+E81+E86+E91+E96+E101</f>
        <v>0</v>
      </c>
      <c r="F59" s="7">
        <f t="shared" si="30"/>
        <v>173865.47</v>
      </c>
      <c r="G59" s="7">
        <f t="shared" si="30"/>
        <v>130000</v>
      </c>
      <c r="H59" s="7">
        <f t="shared" si="30"/>
        <v>188392.4</v>
      </c>
      <c r="I59" s="7">
        <f t="shared" si="30"/>
        <v>0</v>
      </c>
      <c r="J59" s="7">
        <f t="shared" si="30"/>
        <v>0</v>
      </c>
      <c r="K59" s="7">
        <f t="shared" si="30"/>
        <v>0</v>
      </c>
      <c r="L59" s="7">
        <f t="shared" si="30"/>
        <v>0</v>
      </c>
      <c r="M59" s="7">
        <f t="shared" si="30"/>
        <v>0</v>
      </c>
      <c r="N59" s="7">
        <f t="shared" ref="N59" si="31">N66+N71+N76+N81+N86+N91+N96+N101</f>
        <v>0</v>
      </c>
      <c r="O59" s="7">
        <f>O66+O71+O76+O81+O86+O91+O96+O101+O106+O111</f>
        <v>0</v>
      </c>
      <c r="P59" s="7">
        <f t="shared" ref="P59" si="32">P66+P71+P76+P81+P86+P91+P96+P101+P106+P111</f>
        <v>0</v>
      </c>
      <c r="Q59" s="8"/>
      <c r="R59" s="8"/>
      <c r="S59" s="8"/>
      <c r="T59" s="8"/>
      <c r="U59" s="8"/>
    </row>
    <row r="60" spans="1:21" s="6" customFormat="1" ht="30" x14ac:dyDescent="0.25">
      <c r="A60" s="63"/>
      <c r="B60" s="77"/>
      <c r="C60" s="51" t="s">
        <v>16</v>
      </c>
      <c r="D60" s="7">
        <f t="shared" si="1"/>
        <v>389572.6</v>
      </c>
      <c r="E60" s="7">
        <f t="shared" ref="E60:L60" si="33">E67+E72+E77+E82+E87+E92+E97+E102</f>
        <v>66151</v>
      </c>
      <c r="F60" s="7">
        <f t="shared" si="33"/>
        <v>20004.900000000001</v>
      </c>
      <c r="G60" s="7">
        <f t="shared" si="33"/>
        <v>23228.799999999999</v>
      </c>
      <c r="H60" s="7">
        <f t="shared" si="33"/>
        <v>62548.800000000003</v>
      </c>
      <c r="I60" s="7">
        <f t="shared" si="33"/>
        <v>0</v>
      </c>
      <c r="J60" s="7">
        <f t="shared" si="33"/>
        <v>714</v>
      </c>
      <c r="K60" s="7">
        <f t="shared" si="33"/>
        <v>7817.1</v>
      </c>
      <c r="L60" s="7">
        <f t="shared" si="33"/>
        <v>7155.4</v>
      </c>
      <c r="M60" s="7">
        <f t="shared" ref="M60:N62" si="34">M67+M72+M77+M82+M87+M92+M97+M102</f>
        <v>0</v>
      </c>
      <c r="N60" s="7">
        <f t="shared" si="34"/>
        <v>0</v>
      </c>
      <c r="O60" s="7">
        <f t="shared" ref="O60:P62" si="35">O67+O72+O77+O82+O87+O92+O97+O102+O107+O112</f>
        <v>65902.7</v>
      </c>
      <c r="P60" s="7">
        <f t="shared" si="35"/>
        <v>136049.9</v>
      </c>
      <c r="Q60" s="8"/>
      <c r="R60" s="8"/>
      <c r="S60" s="8"/>
      <c r="T60" s="8"/>
      <c r="U60" s="8"/>
    </row>
    <row r="61" spans="1:21" s="6" customFormat="1" ht="60" x14ac:dyDescent="0.25">
      <c r="A61" s="63"/>
      <c r="B61" s="77"/>
      <c r="C61" s="51" t="s">
        <v>17</v>
      </c>
      <c r="D61" s="7">
        <f t="shared" si="1"/>
        <v>293522.67</v>
      </c>
      <c r="E61" s="7">
        <f t="shared" ref="E61:L61" si="36">E64+E68+E73+E78+E83+E88+E93+E98+E103</f>
        <v>116462</v>
      </c>
      <c r="F61" s="7">
        <f t="shared" si="36"/>
        <v>10678</v>
      </c>
      <c r="G61" s="7">
        <f t="shared" si="36"/>
        <v>45600.959999999999</v>
      </c>
      <c r="H61" s="7">
        <f t="shared" si="36"/>
        <v>28365.200000000001</v>
      </c>
      <c r="I61" s="7">
        <f t="shared" si="36"/>
        <v>18.3</v>
      </c>
      <c r="J61" s="7">
        <f t="shared" si="36"/>
        <v>353.41</v>
      </c>
      <c r="K61" s="7">
        <f t="shared" si="36"/>
        <v>3025</v>
      </c>
      <c r="L61" s="7">
        <f t="shared" si="36"/>
        <v>2436.3000000000002</v>
      </c>
      <c r="M61" s="7">
        <f t="shared" si="34"/>
        <v>1275.8</v>
      </c>
      <c r="N61" s="7">
        <f t="shared" si="34"/>
        <v>0</v>
      </c>
      <c r="O61" s="7">
        <f t="shared" si="35"/>
        <v>24129.9</v>
      </c>
      <c r="P61" s="7">
        <f t="shared" si="35"/>
        <v>61177.8</v>
      </c>
      <c r="Q61" s="8"/>
      <c r="R61" s="8"/>
      <c r="S61" s="8"/>
      <c r="T61" s="8"/>
      <c r="U61" s="8"/>
    </row>
    <row r="62" spans="1:21" s="6" customFormat="1" ht="30" x14ac:dyDescent="0.25">
      <c r="A62" s="64"/>
      <c r="B62" s="78"/>
      <c r="C62" s="51" t="s">
        <v>18</v>
      </c>
      <c r="D62" s="7">
        <f t="shared" si="1"/>
        <v>0</v>
      </c>
      <c r="E62" s="7">
        <f t="shared" ref="E62:L62" si="37">E69+E74+E79+E84+E89+E94+E99+E104</f>
        <v>0</v>
      </c>
      <c r="F62" s="7">
        <f t="shared" si="37"/>
        <v>0</v>
      </c>
      <c r="G62" s="7">
        <f t="shared" si="37"/>
        <v>0</v>
      </c>
      <c r="H62" s="7">
        <f t="shared" si="37"/>
        <v>0</v>
      </c>
      <c r="I62" s="7">
        <f t="shared" si="37"/>
        <v>0</v>
      </c>
      <c r="J62" s="7">
        <f t="shared" si="37"/>
        <v>0</v>
      </c>
      <c r="K62" s="7">
        <f t="shared" si="37"/>
        <v>0</v>
      </c>
      <c r="L62" s="7">
        <f t="shared" si="37"/>
        <v>0</v>
      </c>
      <c r="M62" s="7">
        <f t="shared" si="34"/>
        <v>0</v>
      </c>
      <c r="N62" s="7">
        <f t="shared" si="34"/>
        <v>0</v>
      </c>
      <c r="O62" s="7">
        <f t="shared" si="35"/>
        <v>0</v>
      </c>
      <c r="P62" s="7">
        <f t="shared" si="35"/>
        <v>0</v>
      </c>
      <c r="Q62" s="8"/>
      <c r="R62" s="8"/>
      <c r="S62" s="8"/>
      <c r="T62" s="8"/>
      <c r="U62" s="8"/>
    </row>
    <row r="63" spans="1:21" s="6" customFormat="1" ht="30" x14ac:dyDescent="0.25">
      <c r="A63" s="62" t="s">
        <v>38</v>
      </c>
      <c r="B63" s="62" t="s">
        <v>39</v>
      </c>
      <c r="C63" s="51" t="s">
        <v>14</v>
      </c>
      <c r="D63" s="7">
        <f t="shared" si="1"/>
        <v>24828</v>
      </c>
      <c r="E63" s="7">
        <f>E64</f>
        <v>24828</v>
      </c>
      <c r="F63" s="7">
        <f t="shared" ref="F63:P63" si="38">F64</f>
        <v>0</v>
      </c>
      <c r="G63" s="7">
        <f t="shared" si="38"/>
        <v>0</v>
      </c>
      <c r="H63" s="7">
        <f t="shared" si="38"/>
        <v>0</v>
      </c>
      <c r="I63" s="7">
        <f t="shared" si="38"/>
        <v>0</v>
      </c>
      <c r="J63" s="7">
        <f t="shared" si="38"/>
        <v>0</v>
      </c>
      <c r="K63" s="7">
        <f t="shared" si="38"/>
        <v>0</v>
      </c>
      <c r="L63" s="7">
        <f t="shared" si="38"/>
        <v>0</v>
      </c>
      <c r="M63" s="7">
        <f t="shared" si="38"/>
        <v>0</v>
      </c>
      <c r="N63" s="7">
        <f t="shared" si="38"/>
        <v>0</v>
      </c>
      <c r="O63" s="7">
        <f t="shared" si="38"/>
        <v>0</v>
      </c>
      <c r="P63" s="7">
        <f t="shared" si="38"/>
        <v>0</v>
      </c>
      <c r="Q63" s="8"/>
      <c r="R63" s="8"/>
      <c r="S63" s="8"/>
      <c r="T63" s="8"/>
      <c r="U63" s="8"/>
    </row>
    <row r="64" spans="1:21" s="6" customFormat="1" ht="60" x14ac:dyDescent="0.25">
      <c r="A64" s="64"/>
      <c r="B64" s="64"/>
      <c r="C64" s="51" t="s">
        <v>17</v>
      </c>
      <c r="D64" s="7">
        <f t="shared" si="1"/>
        <v>24828</v>
      </c>
      <c r="E64" s="7">
        <v>24828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21"/>
      <c r="Q64" s="8"/>
      <c r="R64" s="8"/>
      <c r="S64" s="8"/>
      <c r="T64" s="8"/>
      <c r="U64" s="8"/>
    </row>
    <row r="65" spans="1:21" s="6" customFormat="1" ht="36.75" customHeight="1" x14ac:dyDescent="0.25">
      <c r="A65" s="62" t="s">
        <v>40</v>
      </c>
      <c r="B65" s="62" t="s">
        <v>41</v>
      </c>
      <c r="C65" s="51" t="s">
        <v>14</v>
      </c>
      <c r="D65" s="7">
        <f t="shared" si="1"/>
        <v>62829</v>
      </c>
      <c r="E65" s="7">
        <f t="shared" ref="E65:P65" si="39">E66+E67+E68+E69</f>
        <v>62829</v>
      </c>
      <c r="F65" s="7">
        <f t="shared" si="39"/>
        <v>0</v>
      </c>
      <c r="G65" s="7">
        <f t="shared" si="39"/>
        <v>0</v>
      </c>
      <c r="H65" s="7">
        <f t="shared" si="39"/>
        <v>0</v>
      </c>
      <c r="I65" s="7">
        <f t="shared" si="39"/>
        <v>0</v>
      </c>
      <c r="J65" s="7">
        <f t="shared" si="39"/>
        <v>0</v>
      </c>
      <c r="K65" s="7">
        <f t="shared" si="39"/>
        <v>0</v>
      </c>
      <c r="L65" s="7">
        <f t="shared" si="39"/>
        <v>0</v>
      </c>
      <c r="M65" s="7">
        <f t="shared" si="39"/>
        <v>0</v>
      </c>
      <c r="N65" s="7">
        <f t="shared" si="39"/>
        <v>0</v>
      </c>
      <c r="O65" s="7">
        <f t="shared" si="39"/>
        <v>0</v>
      </c>
      <c r="P65" s="7">
        <f t="shared" si="39"/>
        <v>0</v>
      </c>
      <c r="Q65" s="8"/>
      <c r="R65" s="8"/>
      <c r="S65" s="8"/>
      <c r="T65" s="8"/>
      <c r="U65" s="8"/>
    </row>
    <row r="66" spans="1:21" s="6" customFormat="1" ht="41.25" customHeight="1" x14ac:dyDescent="0.25">
      <c r="A66" s="63"/>
      <c r="B66" s="63"/>
      <c r="C66" s="51" t="s">
        <v>22</v>
      </c>
      <c r="D66" s="7">
        <f t="shared" si="1"/>
        <v>0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21"/>
      <c r="Q66" s="8"/>
      <c r="R66" s="8"/>
      <c r="S66" s="8"/>
      <c r="T66" s="8"/>
      <c r="U66" s="8"/>
    </row>
    <row r="67" spans="1:21" s="6" customFormat="1" ht="30" x14ac:dyDescent="0.25">
      <c r="A67" s="63"/>
      <c r="B67" s="63"/>
      <c r="C67" s="51" t="s">
        <v>16</v>
      </c>
      <c r="D67" s="7">
        <f t="shared" si="1"/>
        <v>33735</v>
      </c>
      <c r="E67" s="7">
        <v>33735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21"/>
      <c r="Q67" s="8"/>
      <c r="R67" s="8"/>
      <c r="S67" s="8"/>
      <c r="T67" s="8"/>
      <c r="U67" s="8"/>
    </row>
    <row r="68" spans="1:21" s="6" customFormat="1" ht="60" x14ac:dyDescent="0.25">
      <c r="A68" s="63"/>
      <c r="B68" s="63"/>
      <c r="C68" s="51" t="s">
        <v>17</v>
      </c>
      <c r="D68" s="7">
        <f t="shared" si="1"/>
        <v>29094</v>
      </c>
      <c r="E68" s="7">
        <v>29094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21"/>
      <c r="Q68" s="8"/>
      <c r="R68" s="8"/>
      <c r="S68" s="8"/>
      <c r="T68" s="8"/>
      <c r="U68" s="8"/>
    </row>
    <row r="69" spans="1:21" s="6" customFormat="1" ht="30" x14ac:dyDescent="0.25">
      <c r="A69" s="64"/>
      <c r="B69" s="64"/>
      <c r="C69" s="51" t="s">
        <v>18</v>
      </c>
      <c r="D69" s="7">
        <f t="shared" si="1"/>
        <v>0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1"/>
      <c r="Q69" s="8"/>
      <c r="R69" s="8"/>
      <c r="S69" s="8"/>
      <c r="T69" s="8"/>
      <c r="U69" s="8"/>
    </row>
    <row r="70" spans="1:21" s="6" customFormat="1" ht="30" x14ac:dyDescent="0.25">
      <c r="A70" s="62" t="s">
        <v>42</v>
      </c>
      <c r="B70" s="62" t="s">
        <v>43</v>
      </c>
      <c r="C70" s="51" t="s">
        <v>14</v>
      </c>
      <c r="D70" s="7">
        <f t="shared" si="1"/>
        <v>94439</v>
      </c>
      <c r="E70" s="7">
        <f t="shared" ref="E70:P70" si="40">E71+E72+E73+E74</f>
        <v>94439</v>
      </c>
      <c r="F70" s="7">
        <f t="shared" si="40"/>
        <v>0</v>
      </c>
      <c r="G70" s="7">
        <f t="shared" si="40"/>
        <v>0</v>
      </c>
      <c r="H70" s="7">
        <f t="shared" si="40"/>
        <v>0</v>
      </c>
      <c r="I70" s="7">
        <f t="shared" si="40"/>
        <v>0</v>
      </c>
      <c r="J70" s="7">
        <f t="shared" si="40"/>
        <v>0</v>
      </c>
      <c r="K70" s="7">
        <f t="shared" si="40"/>
        <v>0</v>
      </c>
      <c r="L70" s="7">
        <f t="shared" si="40"/>
        <v>0</v>
      </c>
      <c r="M70" s="7">
        <f t="shared" si="40"/>
        <v>0</v>
      </c>
      <c r="N70" s="7">
        <f t="shared" si="40"/>
        <v>0</v>
      </c>
      <c r="O70" s="7">
        <f t="shared" si="40"/>
        <v>0</v>
      </c>
      <c r="P70" s="7">
        <f t="shared" si="40"/>
        <v>0</v>
      </c>
      <c r="Q70" s="8"/>
      <c r="R70" s="8"/>
      <c r="S70" s="8"/>
      <c r="T70" s="8"/>
      <c r="U70" s="8"/>
    </row>
    <row r="71" spans="1:21" s="6" customFormat="1" ht="30" x14ac:dyDescent="0.25">
      <c r="A71" s="63"/>
      <c r="B71" s="63"/>
      <c r="C71" s="51" t="s">
        <v>22</v>
      </c>
      <c r="D71" s="7">
        <f t="shared" ref="D71:D134" si="41">SUM(E71:P71)</f>
        <v>0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21"/>
      <c r="Q71" s="8"/>
      <c r="R71" s="8"/>
      <c r="S71" s="8"/>
      <c r="T71" s="8"/>
      <c r="U71" s="8"/>
    </row>
    <row r="72" spans="1:21" s="6" customFormat="1" ht="30" x14ac:dyDescent="0.25">
      <c r="A72" s="63"/>
      <c r="B72" s="63"/>
      <c r="C72" s="51" t="s">
        <v>16</v>
      </c>
      <c r="D72" s="7">
        <f t="shared" si="41"/>
        <v>32416</v>
      </c>
      <c r="E72" s="7">
        <v>32416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21"/>
      <c r="Q72" s="8"/>
      <c r="R72" s="8"/>
      <c r="S72" s="8"/>
      <c r="T72" s="8"/>
      <c r="U72" s="8"/>
    </row>
    <row r="73" spans="1:21" s="6" customFormat="1" ht="60" x14ac:dyDescent="0.25">
      <c r="A73" s="63"/>
      <c r="B73" s="63"/>
      <c r="C73" s="51" t="s">
        <v>17</v>
      </c>
      <c r="D73" s="7">
        <f t="shared" si="41"/>
        <v>62023</v>
      </c>
      <c r="E73" s="7">
        <v>62023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21"/>
      <c r="Q73" s="8"/>
      <c r="R73" s="8"/>
      <c r="S73" s="8"/>
      <c r="T73" s="8"/>
      <c r="U73" s="8"/>
    </row>
    <row r="74" spans="1:21" s="6" customFormat="1" ht="30" x14ac:dyDescent="0.25">
      <c r="A74" s="64"/>
      <c r="B74" s="64"/>
      <c r="C74" s="51" t="s">
        <v>18</v>
      </c>
      <c r="D74" s="7">
        <f t="shared" si="41"/>
        <v>0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21"/>
      <c r="Q74" s="8"/>
      <c r="R74" s="8"/>
      <c r="S74" s="8"/>
      <c r="T74" s="8"/>
      <c r="U74" s="8"/>
    </row>
    <row r="75" spans="1:21" s="6" customFormat="1" ht="30" x14ac:dyDescent="0.25">
      <c r="A75" s="62" t="s">
        <v>44</v>
      </c>
      <c r="B75" s="62" t="s">
        <v>45</v>
      </c>
      <c r="C75" s="51" t="s">
        <v>14</v>
      </c>
      <c r="D75" s="7">
        <f t="shared" si="41"/>
        <v>96703.5</v>
      </c>
      <c r="E75" s="7">
        <f t="shared" ref="E75:P75" si="42">E76+E77+E78+E79</f>
        <v>517</v>
      </c>
      <c r="F75" s="7">
        <f t="shared" si="42"/>
        <v>94117.8</v>
      </c>
      <c r="G75" s="7">
        <f t="shared" si="42"/>
        <v>2068.6999999999998</v>
      </c>
      <c r="H75" s="7">
        <f t="shared" si="42"/>
        <v>0</v>
      </c>
      <c r="I75" s="7">
        <f t="shared" si="42"/>
        <v>0</v>
      </c>
      <c r="J75" s="7">
        <f t="shared" si="42"/>
        <v>0</v>
      </c>
      <c r="K75" s="7">
        <f t="shared" si="42"/>
        <v>0</v>
      </c>
      <c r="L75" s="7">
        <f t="shared" si="42"/>
        <v>0</v>
      </c>
      <c r="M75" s="7">
        <f t="shared" si="42"/>
        <v>0</v>
      </c>
      <c r="N75" s="7">
        <f t="shared" si="42"/>
        <v>0</v>
      </c>
      <c r="O75" s="7">
        <f t="shared" si="42"/>
        <v>0</v>
      </c>
      <c r="P75" s="7">
        <f t="shared" si="42"/>
        <v>0</v>
      </c>
      <c r="Q75" s="8"/>
      <c r="R75" s="8"/>
      <c r="S75" s="8"/>
      <c r="T75" s="8"/>
      <c r="U75" s="8"/>
    </row>
    <row r="76" spans="1:21" s="6" customFormat="1" ht="30" x14ac:dyDescent="0.25">
      <c r="A76" s="63"/>
      <c r="B76" s="63"/>
      <c r="C76" s="51" t="s">
        <v>22</v>
      </c>
      <c r="D76" s="7">
        <f t="shared" si="41"/>
        <v>80000</v>
      </c>
      <c r="E76" s="7"/>
      <c r="F76" s="7">
        <v>80000</v>
      </c>
      <c r="G76" s="7"/>
      <c r="H76" s="7"/>
      <c r="I76" s="7"/>
      <c r="J76" s="7"/>
      <c r="K76" s="7"/>
      <c r="L76" s="7"/>
      <c r="M76" s="7"/>
      <c r="N76" s="7"/>
      <c r="O76" s="7"/>
      <c r="P76" s="21"/>
      <c r="Q76" s="8"/>
      <c r="R76" s="8"/>
      <c r="S76" s="8"/>
      <c r="T76" s="8"/>
      <c r="U76" s="8"/>
    </row>
    <row r="77" spans="1:21" s="6" customFormat="1" ht="30" x14ac:dyDescent="0.25">
      <c r="A77" s="63"/>
      <c r="B77" s="63"/>
      <c r="C77" s="51" t="s">
        <v>16</v>
      </c>
      <c r="D77" s="7">
        <f t="shared" si="41"/>
        <v>9204.7999999999993</v>
      </c>
      <c r="E77" s="7"/>
      <c r="F77" s="7">
        <v>9204.7999999999993</v>
      </c>
      <c r="G77" s="7"/>
      <c r="H77" s="7"/>
      <c r="I77" s="7"/>
      <c r="J77" s="7"/>
      <c r="K77" s="7"/>
      <c r="L77" s="7"/>
      <c r="M77" s="7"/>
      <c r="N77" s="7"/>
      <c r="O77" s="7"/>
      <c r="P77" s="21"/>
      <c r="Q77" s="8"/>
      <c r="R77" s="8"/>
      <c r="S77" s="8"/>
      <c r="T77" s="8"/>
      <c r="U77" s="8"/>
    </row>
    <row r="78" spans="1:21" s="6" customFormat="1" ht="60" x14ac:dyDescent="0.25">
      <c r="A78" s="63"/>
      <c r="B78" s="63"/>
      <c r="C78" s="51" t="s">
        <v>17</v>
      </c>
      <c r="D78" s="7">
        <f t="shared" si="41"/>
        <v>7498.7</v>
      </c>
      <c r="E78" s="7">
        <v>517</v>
      </c>
      <c r="F78" s="7">
        <v>4913</v>
      </c>
      <c r="G78" s="7">
        <v>2068.6999999999998</v>
      </c>
      <c r="H78" s="7"/>
      <c r="I78" s="7"/>
      <c r="J78" s="7"/>
      <c r="K78" s="7"/>
      <c r="L78" s="7"/>
      <c r="M78" s="7"/>
      <c r="N78" s="7"/>
      <c r="O78" s="7"/>
      <c r="P78" s="21"/>
      <c r="Q78" s="8"/>
      <c r="R78" s="8"/>
      <c r="S78" s="8"/>
      <c r="T78" s="8"/>
      <c r="U78" s="8"/>
    </row>
    <row r="79" spans="1:21" s="6" customFormat="1" ht="30" x14ac:dyDescent="0.25">
      <c r="A79" s="64"/>
      <c r="B79" s="64"/>
      <c r="C79" s="51" t="s">
        <v>18</v>
      </c>
      <c r="D79" s="7">
        <f t="shared" si="41"/>
        <v>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21"/>
      <c r="Q79" s="8"/>
      <c r="R79" s="8"/>
      <c r="S79" s="8"/>
      <c r="T79" s="8"/>
      <c r="U79" s="8"/>
    </row>
    <row r="80" spans="1:21" s="6" customFormat="1" ht="30" x14ac:dyDescent="0.25">
      <c r="A80" s="62" t="s">
        <v>46</v>
      </c>
      <c r="B80" s="62" t="s">
        <v>47</v>
      </c>
      <c r="C80" s="51" t="s">
        <v>14</v>
      </c>
      <c r="D80" s="7">
        <f t="shared" si="41"/>
        <v>143081.17000000001</v>
      </c>
      <c r="E80" s="7">
        <f t="shared" ref="E80:P80" si="43">E81+E82+E83+E84</f>
        <v>0</v>
      </c>
      <c r="F80" s="7">
        <f t="shared" si="43"/>
        <v>110430.57</v>
      </c>
      <c r="G80" s="7">
        <f t="shared" si="43"/>
        <v>32650.6</v>
      </c>
      <c r="H80" s="7">
        <f t="shared" si="43"/>
        <v>0</v>
      </c>
      <c r="I80" s="7">
        <f t="shared" si="43"/>
        <v>0</v>
      </c>
      <c r="J80" s="7">
        <f t="shared" si="43"/>
        <v>0</v>
      </c>
      <c r="K80" s="7">
        <f t="shared" si="43"/>
        <v>0</v>
      </c>
      <c r="L80" s="7">
        <f t="shared" si="43"/>
        <v>0</v>
      </c>
      <c r="M80" s="7">
        <f t="shared" si="43"/>
        <v>0</v>
      </c>
      <c r="N80" s="7">
        <f t="shared" si="43"/>
        <v>0</v>
      </c>
      <c r="O80" s="7">
        <f t="shared" si="43"/>
        <v>0</v>
      </c>
      <c r="P80" s="7">
        <f t="shared" si="43"/>
        <v>0</v>
      </c>
      <c r="Q80" s="8"/>
      <c r="R80" s="8"/>
      <c r="S80" s="8"/>
      <c r="T80" s="8"/>
      <c r="U80" s="8"/>
    </row>
    <row r="81" spans="1:21" s="6" customFormat="1" ht="30" x14ac:dyDescent="0.25">
      <c r="A81" s="63"/>
      <c r="B81" s="63"/>
      <c r="C81" s="51" t="s">
        <v>22</v>
      </c>
      <c r="D81" s="7">
        <f t="shared" si="41"/>
        <v>93865.47</v>
      </c>
      <c r="E81" s="7"/>
      <c r="F81" s="7">
        <v>93865.47</v>
      </c>
      <c r="G81" s="7"/>
      <c r="H81" s="7"/>
      <c r="I81" s="7"/>
      <c r="J81" s="7"/>
      <c r="K81" s="7"/>
      <c r="L81" s="7"/>
      <c r="M81" s="7"/>
      <c r="N81" s="7"/>
      <c r="O81" s="7"/>
      <c r="P81" s="21"/>
      <c r="Q81" s="8"/>
      <c r="R81" s="8"/>
      <c r="S81" s="8"/>
      <c r="T81" s="8"/>
      <c r="U81" s="8"/>
    </row>
    <row r="82" spans="1:21" s="6" customFormat="1" ht="30" x14ac:dyDescent="0.25">
      <c r="A82" s="63"/>
      <c r="B82" s="63"/>
      <c r="C82" s="51" t="s">
        <v>16</v>
      </c>
      <c r="D82" s="7">
        <f t="shared" si="41"/>
        <v>10800.1</v>
      </c>
      <c r="E82" s="7"/>
      <c r="F82" s="7">
        <v>10800.1</v>
      </c>
      <c r="G82" s="7"/>
      <c r="H82" s="7"/>
      <c r="I82" s="7"/>
      <c r="J82" s="7"/>
      <c r="K82" s="7"/>
      <c r="L82" s="7"/>
      <c r="M82" s="7"/>
      <c r="N82" s="7"/>
      <c r="O82" s="7"/>
      <c r="P82" s="21"/>
      <c r="Q82" s="8"/>
      <c r="R82" s="8"/>
      <c r="S82" s="8"/>
      <c r="T82" s="8"/>
      <c r="U82" s="8"/>
    </row>
    <row r="83" spans="1:21" s="6" customFormat="1" ht="60" x14ac:dyDescent="0.25">
      <c r="A83" s="63"/>
      <c r="B83" s="63"/>
      <c r="C83" s="51" t="s">
        <v>17</v>
      </c>
      <c r="D83" s="7">
        <f t="shared" si="41"/>
        <v>38415.599999999999</v>
      </c>
      <c r="E83" s="7"/>
      <c r="F83" s="7">
        <v>5765</v>
      </c>
      <c r="G83" s="7">
        <v>32650.6</v>
      </c>
      <c r="H83" s="7"/>
      <c r="I83" s="7"/>
      <c r="J83" s="7"/>
      <c r="K83" s="7"/>
      <c r="L83" s="7"/>
      <c r="M83" s="7"/>
      <c r="N83" s="7"/>
      <c r="O83" s="7"/>
      <c r="P83" s="21"/>
      <c r="Q83" s="8"/>
      <c r="R83" s="8"/>
      <c r="S83" s="8"/>
      <c r="T83" s="8"/>
      <c r="U83" s="8"/>
    </row>
    <row r="84" spans="1:21" s="6" customFormat="1" ht="39" customHeight="1" x14ac:dyDescent="0.25">
      <c r="A84" s="64"/>
      <c r="B84" s="64"/>
      <c r="C84" s="51" t="s">
        <v>18</v>
      </c>
      <c r="D84" s="7">
        <f t="shared" si="41"/>
        <v>0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21"/>
      <c r="Q84" s="8"/>
      <c r="R84" s="8"/>
      <c r="S84" s="8"/>
      <c r="T84" s="8"/>
      <c r="U84" s="8"/>
    </row>
    <row r="85" spans="1:21" s="6" customFormat="1" ht="30" x14ac:dyDescent="0.25">
      <c r="A85" s="62" t="s">
        <v>48</v>
      </c>
      <c r="B85" s="79" t="s">
        <v>49</v>
      </c>
      <c r="C85" s="51" t="s">
        <v>14</v>
      </c>
      <c r="D85" s="7">
        <f t="shared" si="41"/>
        <v>197491.96</v>
      </c>
      <c r="E85" s="7">
        <f t="shared" ref="E85:P85" si="44">E86+E87+E88+E89</f>
        <v>0</v>
      </c>
      <c r="F85" s="7">
        <f t="shared" si="44"/>
        <v>0</v>
      </c>
      <c r="G85" s="7">
        <f t="shared" si="44"/>
        <v>80459.86</v>
      </c>
      <c r="H85" s="7">
        <f t="shared" si="44"/>
        <v>117032</v>
      </c>
      <c r="I85" s="7">
        <f t="shared" si="44"/>
        <v>0.1</v>
      </c>
      <c r="J85" s="7">
        <f t="shared" si="44"/>
        <v>0</v>
      </c>
      <c r="K85" s="7">
        <f t="shared" si="44"/>
        <v>0</v>
      </c>
      <c r="L85" s="7">
        <f t="shared" si="44"/>
        <v>0</v>
      </c>
      <c r="M85" s="7">
        <f t="shared" si="44"/>
        <v>0</v>
      </c>
      <c r="N85" s="7">
        <f t="shared" si="44"/>
        <v>0</v>
      </c>
      <c r="O85" s="7">
        <f t="shared" si="44"/>
        <v>0</v>
      </c>
      <c r="P85" s="7">
        <f t="shared" si="44"/>
        <v>0</v>
      </c>
      <c r="Q85" s="8"/>
      <c r="R85" s="8"/>
      <c r="S85" s="8"/>
      <c r="T85" s="8"/>
      <c r="U85" s="8"/>
    </row>
    <row r="86" spans="1:21" s="6" customFormat="1" ht="40.5" customHeight="1" x14ac:dyDescent="0.25">
      <c r="A86" s="63"/>
      <c r="B86" s="80"/>
      <c r="C86" s="51" t="s">
        <v>22</v>
      </c>
      <c r="D86" s="7">
        <f t="shared" si="41"/>
        <v>151922.4</v>
      </c>
      <c r="E86" s="7"/>
      <c r="F86" s="7"/>
      <c r="G86" s="7">
        <v>70000</v>
      </c>
      <c r="H86" s="7">
        <v>81922.399999999994</v>
      </c>
      <c r="I86" s="7"/>
      <c r="J86" s="7"/>
      <c r="K86" s="7"/>
      <c r="L86" s="7"/>
      <c r="M86" s="7"/>
      <c r="N86" s="7"/>
      <c r="O86" s="7"/>
      <c r="P86" s="21"/>
      <c r="Q86" s="8"/>
      <c r="R86" s="8"/>
      <c r="S86" s="8"/>
      <c r="T86" s="8"/>
      <c r="U86" s="8"/>
    </row>
    <row r="87" spans="1:21" s="6" customFormat="1" ht="41.25" customHeight="1" x14ac:dyDescent="0.25">
      <c r="A87" s="63"/>
      <c r="B87" s="80"/>
      <c r="C87" s="51" t="s">
        <v>16</v>
      </c>
      <c r="D87" s="7">
        <f t="shared" si="41"/>
        <v>31278.6</v>
      </c>
      <c r="E87" s="7"/>
      <c r="F87" s="7"/>
      <c r="G87" s="7">
        <v>7123.2</v>
      </c>
      <c r="H87" s="7">
        <v>24155.4</v>
      </c>
      <c r="I87" s="7"/>
      <c r="J87" s="7"/>
      <c r="K87" s="7"/>
      <c r="L87" s="7"/>
      <c r="M87" s="7"/>
      <c r="N87" s="7"/>
      <c r="O87" s="7"/>
      <c r="P87" s="21"/>
      <c r="Q87" s="8"/>
      <c r="R87" s="8"/>
      <c r="S87" s="8"/>
      <c r="T87" s="8"/>
      <c r="U87" s="8"/>
    </row>
    <row r="88" spans="1:21" s="6" customFormat="1" ht="67.5" customHeight="1" x14ac:dyDescent="0.25">
      <c r="A88" s="63"/>
      <c r="B88" s="80"/>
      <c r="C88" s="51" t="s">
        <v>17</v>
      </c>
      <c r="D88" s="7">
        <f t="shared" si="41"/>
        <v>14290.96</v>
      </c>
      <c r="E88" s="7"/>
      <c r="F88" s="7"/>
      <c r="G88" s="7">
        <v>3336.66</v>
      </c>
      <c r="H88" s="7">
        <v>10954.2</v>
      </c>
      <c r="I88" s="7">
        <v>0.1</v>
      </c>
      <c r="J88" s="7"/>
      <c r="K88" s="7"/>
      <c r="L88" s="7"/>
      <c r="M88" s="7"/>
      <c r="N88" s="7"/>
      <c r="O88" s="7"/>
      <c r="P88" s="21"/>
      <c r="Q88" s="8"/>
      <c r="R88" s="8"/>
      <c r="S88" s="8"/>
      <c r="T88" s="8"/>
      <c r="U88" s="8"/>
    </row>
    <row r="89" spans="1:21" s="6" customFormat="1" ht="30" x14ac:dyDescent="0.25">
      <c r="A89" s="64"/>
      <c r="B89" s="81"/>
      <c r="C89" s="51" t="s">
        <v>18</v>
      </c>
      <c r="D89" s="7">
        <f t="shared" si="41"/>
        <v>0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21"/>
      <c r="Q89" s="8"/>
      <c r="R89" s="8"/>
      <c r="S89" s="8"/>
      <c r="T89" s="8"/>
      <c r="U89" s="8"/>
    </row>
    <row r="90" spans="1:21" s="6" customFormat="1" ht="37.5" customHeight="1" x14ac:dyDescent="0.25">
      <c r="A90" s="65" t="s">
        <v>50</v>
      </c>
      <c r="B90" s="65" t="s">
        <v>51</v>
      </c>
      <c r="C90" s="51" t="s">
        <v>14</v>
      </c>
      <c r="D90" s="7">
        <f t="shared" si="41"/>
        <v>246012.01</v>
      </c>
      <c r="E90" s="7">
        <f t="shared" ref="E90:P90" si="45">E91+E92+E93+E94</f>
        <v>0</v>
      </c>
      <c r="F90" s="7">
        <f t="shared" si="45"/>
        <v>0</v>
      </c>
      <c r="G90" s="7">
        <f t="shared" si="45"/>
        <v>83650.600000000006</v>
      </c>
      <c r="H90" s="7">
        <f t="shared" si="45"/>
        <v>162274.4</v>
      </c>
      <c r="I90" s="7">
        <f t="shared" si="45"/>
        <v>18.2</v>
      </c>
      <c r="J90" s="7">
        <f t="shared" si="45"/>
        <v>68.81</v>
      </c>
      <c r="K90" s="7">
        <f t="shared" si="45"/>
        <v>0</v>
      </c>
      <c r="L90" s="7">
        <f t="shared" si="45"/>
        <v>0</v>
      </c>
      <c r="M90" s="7">
        <f t="shared" si="45"/>
        <v>0</v>
      </c>
      <c r="N90" s="7">
        <f t="shared" si="45"/>
        <v>0</v>
      </c>
      <c r="O90" s="7">
        <f t="shared" si="45"/>
        <v>0</v>
      </c>
      <c r="P90" s="7">
        <f t="shared" si="45"/>
        <v>0</v>
      </c>
      <c r="Q90" s="8"/>
      <c r="R90" s="8"/>
      <c r="S90" s="8"/>
      <c r="T90" s="8"/>
      <c r="U90" s="8"/>
    </row>
    <row r="91" spans="1:21" s="6" customFormat="1" ht="33.75" customHeight="1" x14ac:dyDescent="0.25">
      <c r="A91" s="66"/>
      <c r="B91" s="66"/>
      <c r="C91" s="51" t="s">
        <v>22</v>
      </c>
      <c r="D91" s="7">
        <f t="shared" si="41"/>
        <v>166470</v>
      </c>
      <c r="E91" s="7"/>
      <c r="F91" s="7"/>
      <c r="G91" s="7">
        <v>60000</v>
      </c>
      <c r="H91" s="7">
        <v>106470</v>
      </c>
      <c r="I91" s="7"/>
      <c r="J91" s="7"/>
      <c r="K91" s="7"/>
      <c r="L91" s="7"/>
      <c r="M91" s="7"/>
      <c r="N91" s="7"/>
      <c r="O91" s="7"/>
      <c r="P91" s="21"/>
      <c r="Q91" s="8"/>
      <c r="R91" s="8"/>
      <c r="S91" s="8"/>
      <c r="T91" s="8"/>
      <c r="U91" s="8"/>
    </row>
    <row r="92" spans="1:21" s="6" customFormat="1" ht="36" customHeight="1" x14ac:dyDescent="0.25">
      <c r="A92" s="66"/>
      <c r="B92" s="66"/>
      <c r="C92" s="51" t="s">
        <v>16</v>
      </c>
      <c r="D92" s="7">
        <f t="shared" si="41"/>
        <v>54499</v>
      </c>
      <c r="E92" s="7"/>
      <c r="F92" s="7"/>
      <c r="G92" s="7">
        <v>16105.6</v>
      </c>
      <c r="H92" s="7">
        <v>38393.4</v>
      </c>
      <c r="I92" s="7"/>
      <c r="J92" s="7"/>
      <c r="K92" s="7"/>
      <c r="L92" s="7"/>
      <c r="M92" s="7"/>
      <c r="N92" s="7"/>
      <c r="O92" s="7"/>
      <c r="P92" s="21"/>
      <c r="Q92" s="8"/>
      <c r="R92" s="8"/>
      <c r="S92" s="8"/>
      <c r="T92" s="8"/>
      <c r="U92" s="8"/>
    </row>
    <row r="93" spans="1:21" s="6" customFormat="1" ht="60" x14ac:dyDescent="0.25">
      <c r="A93" s="66"/>
      <c r="B93" s="66"/>
      <c r="C93" s="51" t="s">
        <v>17</v>
      </c>
      <c r="D93" s="7">
        <f t="shared" si="41"/>
        <v>25043.01</v>
      </c>
      <c r="E93" s="7"/>
      <c r="F93" s="7"/>
      <c r="G93" s="7">
        <v>7545</v>
      </c>
      <c r="H93" s="7">
        <v>17411</v>
      </c>
      <c r="I93" s="7">
        <v>18.2</v>
      </c>
      <c r="J93" s="7">
        <v>68.81</v>
      </c>
      <c r="K93" s="7"/>
      <c r="L93" s="7"/>
      <c r="M93" s="7"/>
      <c r="N93" s="7"/>
      <c r="O93" s="7"/>
      <c r="P93" s="21"/>
      <c r="Q93" s="8"/>
      <c r="R93" s="8"/>
      <c r="S93" s="8"/>
      <c r="T93" s="8"/>
      <c r="U93" s="8"/>
    </row>
    <row r="94" spans="1:21" s="6" customFormat="1" ht="36" customHeight="1" x14ac:dyDescent="0.25">
      <c r="A94" s="67"/>
      <c r="B94" s="67"/>
      <c r="C94" s="51" t="s">
        <v>18</v>
      </c>
      <c r="D94" s="7">
        <f t="shared" si="41"/>
        <v>0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11"/>
      <c r="P94" s="21"/>
      <c r="Q94" s="8"/>
      <c r="R94" s="8"/>
      <c r="S94" s="8"/>
      <c r="T94" s="8"/>
      <c r="U94" s="8"/>
    </row>
    <row r="95" spans="1:21" s="6" customFormat="1" ht="30" x14ac:dyDescent="0.25">
      <c r="A95" s="62" t="s">
        <v>52</v>
      </c>
      <c r="B95" s="76" t="s">
        <v>53</v>
      </c>
      <c r="C95" s="51" t="s">
        <v>14</v>
      </c>
      <c r="D95" s="7">
        <f t="shared" si="41"/>
        <v>21432.400000000001</v>
      </c>
      <c r="E95" s="7">
        <f t="shared" ref="E95:P95" si="46">E96+E97+E98+E99</f>
        <v>0</v>
      </c>
      <c r="F95" s="7">
        <f t="shared" si="46"/>
        <v>0</v>
      </c>
      <c r="G95" s="7">
        <f t="shared" si="46"/>
        <v>0</v>
      </c>
      <c r="H95" s="7">
        <f t="shared" si="46"/>
        <v>0</v>
      </c>
      <c r="I95" s="7">
        <f t="shared" si="46"/>
        <v>0</v>
      </c>
      <c r="J95" s="7">
        <f t="shared" si="46"/>
        <v>998.6</v>
      </c>
      <c r="K95" s="7">
        <f t="shared" si="46"/>
        <v>10842.1</v>
      </c>
      <c r="L95" s="7">
        <f t="shared" si="46"/>
        <v>9591.7000000000007</v>
      </c>
      <c r="M95" s="7">
        <f t="shared" si="46"/>
        <v>0</v>
      </c>
      <c r="N95" s="7">
        <f t="shared" si="46"/>
        <v>0</v>
      </c>
      <c r="O95" s="11">
        <f t="shared" si="46"/>
        <v>0</v>
      </c>
      <c r="P95" s="11">
        <f t="shared" si="46"/>
        <v>0</v>
      </c>
      <c r="Q95" s="8"/>
      <c r="R95" s="8"/>
      <c r="S95" s="8"/>
      <c r="T95" s="8"/>
      <c r="U95" s="8"/>
    </row>
    <row r="96" spans="1:21" s="6" customFormat="1" ht="30" x14ac:dyDescent="0.25">
      <c r="A96" s="63"/>
      <c r="B96" s="77"/>
      <c r="C96" s="51" t="s">
        <v>22</v>
      </c>
      <c r="D96" s="7">
        <f t="shared" si="41"/>
        <v>0</v>
      </c>
      <c r="E96" s="7"/>
      <c r="F96" s="7"/>
      <c r="G96" s="7"/>
      <c r="H96" s="7"/>
      <c r="I96" s="7"/>
      <c r="J96" s="7"/>
      <c r="K96" s="7">
        <v>0</v>
      </c>
      <c r="L96" s="7"/>
      <c r="M96" s="7"/>
      <c r="N96" s="7"/>
      <c r="O96" s="11"/>
      <c r="P96" s="21"/>
      <c r="Q96" s="8"/>
      <c r="R96" s="8"/>
      <c r="S96" s="8"/>
      <c r="T96" s="8"/>
      <c r="U96" s="8"/>
    </row>
    <row r="97" spans="1:21" s="6" customFormat="1" ht="30" x14ac:dyDescent="0.25">
      <c r="A97" s="63"/>
      <c r="B97" s="77"/>
      <c r="C97" s="51" t="s">
        <v>16</v>
      </c>
      <c r="D97" s="7">
        <f t="shared" si="41"/>
        <v>15686.5</v>
      </c>
      <c r="E97" s="7"/>
      <c r="F97" s="7"/>
      <c r="G97" s="7"/>
      <c r="H97" s="7"/>
      <c r="I97" s="7"/>
      <c r="J97" s="7">
        <v>714</v>
      </c>
      <c r="K97" s="7">
        <v>7817.1</v>
      </c>
      <c r="L97" s="7">
        <v>7155.4</v>
      </c>
      <c r="M97" s="7"/>
      <c r="N97" s="7"/>
      <c r="O97" s="31"/>
      <c r="P97" s="21"/>
      <c r="Q97" s="8"/>
      <c r="R97" s="8"/>
      <c r="S97" s="8"/>
      <c r="T97" s="8"/>
      <c r="U97" s="8"/>
    </row>
    <row r="98" spans="1:21" s="6" customFormat="1" ht="60" x14ac:dyDescent="0.25">
      <c r="A98" s="63"/>
      <c r="B98" s="77"/>
      <c r="C98" s="51" t="s">
        <v>17</v>
      </c>
      <c r="D98" s="7">
        <f t="shared" si="41"/>
        <v>5745.9</v>
      </c>
      <c r="E98" s="7"/>
      <c r="F98" s="7"/>
      <c r="G98" s="7"/>
      <c r="H98" s="7"/>
      <c r="I98" s="7"/>
      <c r="J98" s="7">
        <v>284.60000000000002</v>
      </c>
      <c r="K98" s="7">
        <v>3025</v>
      </c>
      <c r="L98" s="7">
        <v>2436.3000000000002</v>
      </c>
      <c r="M98" s="7"/>
      <c r="N98" s="7"/>
      <c r="O98" s="31"/>
      <c r="P98" s="21"/>
      <c r="Q98" s="8"/>
      <c r="R98" s="8"/>
      <c r="S98" s="8"/>
      <c r="T98" s="8"/>
      <c r="U98" s="8"/>
    </row>
    <row r="99" spans="1:21" s="6" customFormat="1" ht="30" x14ac:dyDescent="0.25">
      <c r="A99" s="64"/>
      <c r="B99" s="78"/>
      <c r="C99" s="51" t="s">
        <v>18</v>
      </c>
      <c r="D99" s="7">
        <f t="shared" si="41"/>
        <v>0</v>
      </c>
      <c r="E99" s="7"/>
      <c r="F99" s="7"/>
      <c r="G99" s="7"/>
      <c r="H99" s="7"/>
      <c r="I99" s="7"/>
      <c r="J99" s="7"/>
      <c r="K99" s="7">
        <v>0</v>
      </c>
      <c r="L99" s="7"/>
      <c r="M99" s="7"/>
      <c r="N99" s="7"/>
      <c r="O99" s="11"/>
      <c r="P99" s="21"/>
      <c r="Q99" s="8"/>
      <c r="R99" s="8"/>
      <c r="S99" s="8"/>
      <c r="T99" s="8"/>
      <c r="U99" s="8"/>
    </row>
    <row r="100" spans="1:21" s="6" customFormat="1" ht="30" x14ac:dyDescent="0.25">
      <c r="A100" s="62" t="s">
        <v>295</v>
      </c>
      <c r="B100" s="62" t="s">
        <v>283</v>
      </c>
      <c r="C100" s="51" t="s">
        <v>14</v>
      </c>
      <c r="D100" s="7">
        <f t="shared" si="41"/>
        <v>1275.8</v>
      </c>
      <c r="E100" s="7">
        <f t="shared" ref="E100:P100" si="47">E101+E102+E103+E104</f>
        <v>0</v>
      </c>
      <c r="F100" s="7">
        <f t="shared" si="47"/>
        <v>0</v>
      </c>
      <c r="G100" s="7">
        <f t="shared" si="47"/>
        <v>0</v>
      </c>
      <c r="H100" s="7">
        <f t="shared" si="47"/>
        <v>0</v>
      </c>
      <c r="I100" s="7">
        <f t="shared" si="47"/>
        <v>0</v>
      </c>
      <c r="J100" s="7">
        <f t="shared" si="47"/>
        <v>0</v>
      </c>
      <c r="K100" s="7">
        <f t="shared" si="47"/>
        <v>0</v>
      </c>
      <c r="L100" s="7">
        <f t="shared" si="47"/>
        <v>0</v>
      </c>
      <c r="M100" s="7">
        <f t="shared" si="47"/>
        <v>1275.8</v>
      </c>
      <c r="N100" s="7">
        <f t="shared" si="47"/>
        <v>0</v>
      </c>
      <c r="O100" s="7">
        <f t="shared" si="47"/>
        <v>0</v>
      </c>
      <c r="P100" s="7">
        <f t="shared" si="47"/>
        <v>0</v>
      </c>
      <c r="Q100" s="8"/>
      <c r="R100" s="8"/>
      <c r="S100" s="8"/>
      <c r="T100" s="8"/>
      <c r="U100" s="8"/>
    </row>
    <row r="101" spans="1:21" s="6" customFormat="1" ht="30" x14ac:dyDescent="0.25">
      <c r="A101" s="63"/>
      <c r="B101" s="63"/>
      <c r="C101" s="51" t="s">
        <v>22</v>
      </c>
      <c r="D101" s="7">
        <f t="shared" si="41"/>
        <v>0</v>
      </c>
      <c r="E101" s="7"/>
      <c r="F101" s="7"/>
      <c r="G101" s="7"/>
      <c r="H101" s="7"/>
      <c r="I101" s="7"/>
      <c r="J101" s="7"/>
      <c r="K101" s="7"/>
      <c r="L101" s="7"/>
      <c r="M101" s="30"/>
      <c r="N101" s="7"/>
      <c r="O101" s="7"/>
      <c r="P101" s="21"/>
      <c r="Q101" s="8"/>
      <c r="R101" s="8"/>
      <c r="S101" s="8"/>
      <c r="T101" s="8"/>
      <c r="U101" s="8"/>
    </row>
    <row r="102" spans="1:21" s="6" customFormat="1" ht="30" x14ac:dyDescent="0.25">
      <c r="A102" s="63"/>
      <c r="B102" s="63"/>
      <c r="C102" s="51" t="s">
        <v>16</v>
      </c>
      <c r="D102" s="7">
        <f t="shared" si="41"/>
        <v>0</v>
      </c>
      <c r="E102" s="7"/>
      <c r="F102" s="7"/>
      <c r="G102" s="7"/>
      <c r="H102" s="7"/>
      <c r="I102" s="7"/>
      <c r="J102" s="7"/>
      <c r="K102" s="7"/>
      <c r="L102" s="7"/>
      <c r="M102" s="30"/>
      <c r="N102" s="7"/>
      <c r="O102" s="7"/>
      <c r="P102" s="21"/>
      <c r="Q102" s="8"/>
      <c r="R102" s="8"/>
      <c r="S102" s="8"/>
      <c r="T102" s="8"/>
      <c r="U102" s="8"/>
    </row>
    <row r="103" spans="1:21" s="6" customFormat="1" ht="60" x14ac:dyDescent="0.25">
      <c r="A103" s="63"/>
      <c r="B103" s="63"/>
      <c r="C103" s="51" t="s">
        <v>17</v>
      </c>
      <c r="D103" s="7">
        <f t="shared" si="41"/>
        <v>1275.8</v>
      </c>
      <c r="E103" s="7"/>
      <c r="F103" s="7"/>
      <c r="G103" s="7"/>
      <c r="H103" s="7"/>
      <c r="I103" s="7"/>
      <c r="J103" s="7"/>
      <c r="K103" s="7"/>
      <c r="L103" s="7"/>
      <c r="M103" s="30">
        <v>1275.8</v>
      </c>
      <c r="N103" s="7"/>
      <c r="O103" s="7"/>
      <c r="P103" s="21"/>
      <c r="Q103" s="8"/>
      <c r="R103" s="8"/>
      <c r="S103" s="8"/>
      <c r="T103" s="8"/>
      <c r="U103" s="8"/>
    </row>
    <row r="104" spans="1:21" s="6" customFormat="1" ht="30" x14ac:dyDescent="0.25">
      <c r="A104" s="64"/>
      <c r="B104" s="64"/>
      <c r="C104" s="51" t="s">
        <v>18</v>
      </c>
      <c r="D104" s="7">
        <f t="shared" si="41"/>
        <v>0</v>
      </c>
      <c r="E104" s="7"/>
      <c r="F104" s="7"/>
      <c r="G104" s="7"/>
      <c r="H104" s="7"/>
      <c r="I104" s="7"/>
      <c r="J104" s="7"/>
      <c r="K104" s="7"/>
      <c r="L104" s="7"/>
      <c r="M104" s="30"/>
      <c r="N104" s="7"/>
      <c r="O104" s="7"/>
      <c r="P104" s="21"/>
      <c r="Q104" s="8"/>
      <c r="R104" s="8"/>
      <c r="S104" s="8"/>
      <c r="T104" s="8"/>
      <c r="U104" s="8"/>
    </row>
    <row r="105" spans="1:21" s="6" customFormat="1" ht="30" x14ac:dyDescent="0.25">
      <c r="A105" s="65" t="s">
        <v>312</v>
      </c>
      <c r="B105" s="65" t="s">
        <v>313</v>
      </c>
      <c r="C105" s="51" t="s">
        <v>14</v>
      </c>
      <c r="D105" s="7">
        <f t="shared" si="41"/>
        <v>276913.3</v>
      </c>
      <c r="E105" s="7">
        <f t="shared" ref="E105:N105" si="48">E106+E107+E108+E109</f>
        <v>0</v>
      </c>
      <c r="F105" s="7">
        <f t="shared" si="48"/>
        <v>0</v>
      </c>
      <c r="G105" s="7">
        <f t="shared" si="48"/>
        <v>0</v>
      </c>
      <c r="H105" s="7">
        <f t="shared" si="48"/>
        <v>0</v>
      </c>
      <c r="I105" s="7">
        <f t="shared" si="48"/>
        <v>0</v>
      </c>
      <c r="J105" s="7">
        <f t="shared" si="48"/>
        <v>0</v>
      </c>
      <c r="K105" s="7">
        <f t="shared" si="48"/>
        <v>0</v>
      </c>
      <c r="L105" s="7">
        <f t="shared" si="48"/>
        <v>0</v>
      </c>
      <c r="M105" s="7">
        <f t="shared" si="48"/>
        <v>0</v>
      </c>
      <c r="N105" s="7">
        <f t="shared" si="48"/>
        <v>0</v>
      </c>
      <c r="O105" s="7">
        <f>O106+O107+O108+O109</f>
        <v>90031.6</v>
      </c>
      <c r="P105" s="7">
        <f t="shared" ref="P105" si="49">P106+P107+P108+P109</f>
        <v>186881.7</v>
      </c>
      <c r="Q105" s="8"/>
      <c r="R105" s="8"/>
      <c r="S105" s="8"/>
      <c r="T105" s="8"/>
      <c r="U105" s="8"/>
    </row>
    <row r="106" spans="1:21" s="6" customFormat="1" ht="30" x14ac:dyDescent="0.25">
      <c r="A106" s="66"/>
      <c r="B106" s="66"/>
      <c r="C106" s="51" t="s">
        <v>22</v>
      </c>
      <c r="D106" s="7">
        <f t="shared" si="41"/>
        <v>0</v>
      </c>
      <c r="E106" s="7"/>
      <c r="F106" s="7"/>
      <c r="G106" s="7"/>
      <c r="H106" s="7"/>
      <c r="I106" s="7"/>
      <c r="J106" s="7"/>
      <c r="K106" s="7"/>
      <c r="L106" s="7"/>
      <c r="M106" s="30"/>
      <c r="N106" s="7"/>
      <c r="O106" s="20"/>
      <c r="P106" s="21"/>
      <c r="Q106" s="8"/>
      <c r="R106" s="8"/>
      <c r="S106" s="8"/>
      <c r="T106" s="8"/>
      <c r="U106" s="8"/>
    </row>
    <row r="107" spans="1:21" s="6" customFormat="1" ht="30" x14ac:dyDescent="0.25">
      <c r="A107" s="66"/>
      <c r="B107" s="66"/>
      <c r="C107" s="51" t="s">
        <v>16</v>
      </c>
      <c r="D107" s="7">
        <f t="shared" si="41"/>
        <v>201952.6</v>
      </c>
      <c r="E107" s="7"/>
      <c r="F107" s="7"/>
      <c r="G107" s="7"/>
      <c r="H107" s="7"/>
      <c r="I107" s="7"/>
      <c r="J107" s="7"/>
      <c r="K107" s="7"/>
      <c r="L107" s="7"/>
      <c r="M107" s="30"/>
      <c r="N107" s="7"/>
      <c r="O107" s="32">
        <v>65902.7</v>
      </c>
      <c r="P107" s="21">
        <v>136049.9</v>
      </c>
      <c r="Q107" s="8"/>
      <c r="R107" s="8"/>
      <c r="S107" s="8"/>
      <c r="T107" s="8"/>
      <c r="U107" s="8"/>
    </row>
    <row r="108" spans="1:21" s="6" customFormat="1" ht="60" x14ac:dyDescent="0.25">
      <c r="A108" s="66"/>
      <c r="B108" s="66"/>
      <c r="C108" s="51" t="s">
        <v>17</v>
      </c>
      <c r="D108" s="7">
        <f t="shared" si="41"/>
        <v>74960.7</v>
      </c>
      <c r="E108" s="7"/>
      <c r="F108" s="7"/>
      <c r="G108" s="7"/>
      <c r="H108" s="7"/>
      <c r="I108" s="7"/>
      <c r="J108" s="7"/>
      <c r="K108" s="7"/>
      <c r="L108" s="7"/>
      <c r="M108" s="30"/>
      <c r="N108" s="7"/>
      <c r="O108" s="32">
        <v>24128.9</v>
      </c>
      <c r="P108" s="21">
        <v>50831.8</v>
      </c>
      <c r="Q108" s="8"/>
      <c r="R108" s="8"/>
      <c r="S108" s="8"/>
      <c r="T108" s="8"/>
      <c r="U108" s="8"/>
    </row>
    <row r="109" spans="1:21" s="6" customFormat="1" ht="30" x14ac:dyDescent="0.25">
      <c r="A109" s="67"/>
      <c r="B109" s="67"/>
      <c r="C109" s="51" t="s">
        <v>18</v>
      </c>
      <c r="D109" s="7">
        <f t="shared" si="41"/>
        <v>0</v>
      </c>
      <c r="E109" s="7"/>
      <c r="F109" s="7"/>
      <c r="G109" s="7"/>
      <c r="H109" s="7"/>
      <c r="I109" s="7"/>
      <c r="J109" s="7"/>
      <c r="K109" s="7"/>
      <c r="L109" s="7"/>
      <c r="M109" s="30"/>
      <c r="N109" s="7"/>
      <c r="O109" s="20"/>
      <c r="P109" s="21"/>
      <c r="Q109" s="8"/>
      <c r="R109" s="8"/>
      <c r="S109" s="8"/>
      <c r="T109" s="8"/>
      <c r="U109" s="8"/>
    </row>
    <row r="110" spans="1:21" s="6" customFormat="1" ht="30" x14ac:dyDescent="0.25">
      <c r="A110" s="62" t="s">
        <v>327</v>
      </c>
      <c r="B110" s="62" t="s">
        <v>328</v>
      </c>
      <c r="C110" s="51" t="s">
        <v>14</v>
      </c>
      <c r="D110" s="7">
        <f t="shared" si="41"/>
        <v>10347</v>
      </c>
      <c r="E110" s="7">
        <f t="shared" ref="E110:P110" si="50">E111+E112+E113+E114</f>
        <v>0</v>
      </c>
      <c r="F110" s="7">
        <f t="shared" si="50"/>
        <v>0</v>
      </c>
      <c r="G110" s="7">
        <f t="shared" si="50"/>
        <v>0</v>
      </c>
      <c r="H110" s="7">
        <f t="shared" si="50"/>
        <v>0</v>
      </c>
      <c r="I110" s="7">
        <f t="shared" si="50"/>
        <v>0</v>
      </c>
      <c r="J110" s="7">
        <f t="shared" si="50"/>
        <v>0</v>
      </c>
      <c r="K110" s="7">
        <f t="shared" si="50"/>
        <v>0</v>
      </c>
      <c r="L110" s="7">
        <f t="shared" si="50"/>
        <v>0</v>
      </c>
      <c r="M110" s="7">
        <f t="shared" si="50"/>
        <v>0</v>
      </c>
      <c r="N110" s="7">
        <f t="shared" si="50"/>
        <v>0</v>
      </c>
      <c r="O110" s="7">
        <f t="shared" si="50"/>
        <v>1</v>
      </c>
      <c r="P110" s="7">
        <f t="shared" si="50"/>
        <v>10346</v>
      </c>
      <c r="Q110" s="8"/>
      <c r="R110" s="8"/>
      <c r="S110" s="8"/>
      <c r="T110" s="8"/>
      <c r="U110" s="8"/>
    </row>
    <row r="111" spans="1:21" s="6" customFormat="1" ht="30" x14ac:dyDescent="0.25">
      <c r="A111" s="63"/>
      <c r="B111" s="63"/>
      <c r="C111" s="51" t="s">
        <v>22</v>
      </c>
      <c r="D111" s="7">
        <f t="shared" si="41"/>
        <v>0</v>
      </c>
      <c r="E111" s="7"/>
      <c r="F111" s="7"/>
      <c r="G111" s="7"/>
      <c r="H111" s="7"/>
      <c r="I111" s="7"/>
      <c r="J111" s="7"/>
      <c r="K111" s="7"/>
      <c r="L111" s="7"/>
      <c r="M111" s="30"/>
      <c r="N111" s="7"/>
      <c r="O111" s="7"/>
      <c r="P111" s="21"/>
      <c r="Q111" s="56"/>
      <c r="R111" s="8"/>
      <c r="S111" s="8"/>
      <c r="T111" s="8"/>
      <c r="U111" s="8"/>
    </row>
    <row r="112" spans="1:21" s="6" customFormat="1" ht="30" x14ac:dyDescent="0.25">
      <c r="A112" s="63"/>
      <c r="B112" s="63"/>
      <c r="C112" s="51" t="s">
        <v>16</v>
      </c>
      <c r="D112" s="7">
        <f t="shared" si="41"/>
        <v>0</v>
      </c>
      <c r="E112" s="7"/>
      <c r="F112" s="7"/>
      <c r="G112" s="7"/>
      <c r="H112" s="7"/>
      <c r="I112" s="7"/>
      <c r="J112" s="7"/>
      <c r="K112" s="7"/>
      <c r="L112" s="7"/>
      <c r="M112" s="30"/>
      <c r="N112" s="7"/>
      <c r="O112" s="7"/>
      <c r="P112" s="21"/>
      <c r="Q112" s="56"/>
      <c r="R112" s="8"/>
      <c r="S112" s="8"/>
      <c r="T112" s="8"/>
      <c r="U112" s="8"/>
    </row>
    <row r="113" spans="1:21" s="6" customFormat="1" ht="60" x14ac:dyDescent="0.25">
      <c r="A113" s="63"/>
      <c r="B113" s="63"/>
      <c r="C113" s="51" t="s">
        <v>17</v>
      </c>
      <c r="D113" s="7">
        <f t="shared" si="41"/>
        <v>10347</v>
      </c>
      <c r="E113" s="7"/>
      <c r="F113" s="7"/>
      <c r="G113" s="7"/>
      <c r="H113" s="7"/>
      <c r="I113" s="7"/>
      <c r="J113" s="7"/>
      <c r="K113" s="7"/>
      <c r="L113" s="7"/>
      <c r="M113" s="30"/>
      <c r="N113" s="7"/>
      <c r="O113" s="7">
        <v>1</v>
      </c>
      <c r="P113" s="7">
        <v>10346</v>
      </c>
      <c r="Q113" s="56"/>
      <c r="R113" s="8"/>
      <c r="S113" s="8"/>
      <c r="T113" s="8"/>
      <c r="U113" s="8"/>
    </row>
    <row r="114" spans="1:21" s="6" customFormat="1" ht="30" x14ac:dyDescent="0.25">
      <c r="A114" s="64"/>
      <c r="B114" s="64"/>
      <c r="C114" s="51" t="s">
        <v>18</v>
      </c>
      <c r="D114" s="7">
        <f t="shared" si="41"/>
        <v>0</v>
      </c>
      <c r="E114" s="7"/>
      <c r="F114" s="7"/>
      <c r="G114" s="7"/>
      <c r="H114" s="7"/>
      <c r="I114" s="7"/>
      <c r="J114" s="7"/>
      <c r="K114" s="7"/>
      <c r="L114" s="7"/>
      <c r="M114" s="30"/>
      <c r="N114" s="7"/>
      <c r="O114" s="7"/>
      <c r="P114" s="21"/>
      <c r="Q114" s="56"/>
      <c r="R114" s="8"/>
      <c r="S114" s="8"/>
      <c r="T114" s="8"/>
      <c r="U114" s="8"/>
    </row>
    <row r="115" spans="1:21" s="6" customFormat="1" ht="30" x14ac:dyDescent="0.25">
      <c r="A115" s="62" t="s">
        <v>54</v>
      </c>
      <c r="B115" s="62" t="s">
        <v>55</v>
      </c>
      <c r="C115" s="51" t="s">
        <v>14</v>
      </c>
      <c r="D115" s="7">
        <f t="shared" si="41"/>
        <v>1056</v>
      </c>
      <c r="E115" s="7">
        <f t="shared" ref="E115:P115" si="51">E116+E117+E118+E119</f>
        <v>0</v>
      </c>
      <c r="F115" s="7">
        <f t="shared" si="51"/>
        <v>0</v>
      </c>
      <c r="G115" s="7">
        <f t="shared" si="51"/>
        <v>0</v>
      </c>
      <c r="H115" s="7">
        <f t="shared" si="51"/>
        <v>0</v>
      </c>
      <c r="I115" s="7">
        <f t="shared" si="51"/>
        <v>0</v>
      </c>
      <c r="J115" s="7">
        <f t="shared" si="51"/>
        <v>1056</v>
      </c>
      <c r="K115" s="7">
        <f t="shared" si="51"/>
        <v>0</v>
      </c>
      <c r="L115" s="7">
        <f t="shared" si="51"/>
        <v>0</v>
      </c>
      <c r="M115" s="7">
        <f t="shared" si="51"/>
        <v>0</v>
      </c>
      <c r="N115" s="7">
        <f t="shared" si="51"/>
        <v>0</v>
      </c>
      <c r="O115" s="7">
        <f t="shared" si="51"/>
        <v>0</v>
      </c>
      <c r="P115" s="7">
        <f t="shared" si="51"/>
        <v>0</v>
      </c>
      <c r="Q115" s="8"/>
      <c r="R115" s="8"/>
      <c r="S115" s="8"/>
      <c r="T115" s="8"/>
      <c r="U115" s="8"/>
    </row>
    <row r="116" spans="1:21" s="6" customFormat="1" ht="30" x14ac:dyDescent="0.25">
      <c r="A116" s="63"/>
      <c r="B116" s="63"/>
      <c r="C116" s="51" t="s">
        <v>22</v>
      </c>
      <c r="D116" s="7">
        <f t="shared" si="41"/>
        <v>0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21"/>
      <c r="Q116" s="8"/>
      <c r="R116" s="8"/>
      <c r="S116" s="8"/>
      <c r="T116" s="8"/>
      <c r="U116" s="8"/>
    </row>
    <row r="117" spans="1:21" s="6" customFormat="1" ht="30" x14ac:dyDescent="0.25">
      <c r="A117" s="63"/>
      <c r="B117" s="63"/>
      <c r="C117" s="51" t="s">
        <v>16</v>
      </c>
      <c r="D117" s="7">
        <f t="shared" si="41"/>
        <v>0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21"/>
      <c r="Q117" s="8"/>
      <c r="R117" s="8"/>
      <c r="S117" s="8"/>
      <c r="T117" s="8"/>
      <c r="U117" s="8"/>
    </row>
    <row r="118" spans="1:21" s="6" customFormat="1" ht="60" x14ac:dyDescent="0.25">
      <c r="A118" s="63"/>
      <c r="B118" s="63"/>
      <c r="C118" s="51" t="s">
        <v>17</v>
      </c>
      <c r="D118" s="7">
        <f t="shared" si="41"/>
        <v>1056</v>
      </c>
      <c r="E118" s="7"/>
      <c r="F118" s="7"/>
      <c r="G118" s="7"/>
      <c r="H118" s="7"/>
      <c r="I118" s="7"/>
      <c r="J118" s="7">
        <v>1056</v>
      </c>
      <c r="K118" s="7"/>
      <c r="L118" s="7"/>
      <c r="M118" s="7"/>
      <c r="N118" s="7"/>
      <c r="O118" s="7"/>
      <c r="P118" s="21"/>
      <c r="Q118" s="8"/>
      <c r="R118" s="8"/>
      <c r="S118" s="8"/>
      <c r="T118" s="8"/>
      <c r="U118" s="8"/>
    </row>
    <row r="119" spans="1:21" s="6" customFormat="1" ht="30" x14ac:dyDescent="0.25">
      <c r="A119" s="64"/>
      <c r="B119" s="64"/>
      <c r="C119" s="51" t="s">
        <v>18</v>
      </c>
      <c r="D119" s="7">
        <f t="shared" si="41"/>
        <v>0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21"/>
      <c r="Q119" s="8"/>
      <c r="R119" s="8"/>
      <c r="S119" s="8"/>
      <c r="T119" s="8"/>
      <c r="U119" s="8"/>
    </row>
    <row r="120" spans="1:21" s="6" customFormat="1" ht="30" x14ac:dyDescent="0.25">
      <c r="A120" s="62" t="s">
        <v>56</v>
      </c>
      <c r="B120" s="62" t="s">
        <v>57</v>
      </c>
      <c r="C120" s="51" t="s">
        <v>14</v>
      </c>
      <c r="D120" s="7">
        <f t="shared" si="41"/>
        <v>3254600.5</v>
      </c>
      <c r="E120" s="7">
        <f t="shared" ref="E120:P120" si="52">E121+E122+E123+E124</f>
        <v>876827.4</v>
      </c>
      <c r="F120" s="7">
        <f t="shared" si="52"/>
        <v>192359.1</v>
      </c>
      <c r="G120" s="7">
        <f t="shared" si="52"/>
        <v>0</v>
      </c>
      <c r="H120" s="7">
        <f t="shared" si="52"/>
        <v>93355.4</v>
      </c>
      <c r="I120" s="7">
        <f t="shared" si="52"/>
        <v>170111.9</v>
      </c>
      <c r="J120" s="7">
        <f t="shared" si="52"/>
        <v>0</v>
      </c>
      <c r="K120" s="7">
        <f t="shared" si="52"/>
        <v>15956.5</v>
      </c>
      <c r="L120" s="7">
        <f t="shared" si="52"/>
        <v>84986.6</v>
      </c>
      <c r="M120" s="7">
        <f t="shared" si="52"/>
        <v>0</v>
      </c>
      <c r="N120" s="7">
        <f t="shared" si="52"/>
        <v>120203.4</v>
      </c>
      <c r="O120" s="7">
        <f t="shared" si="52"/>
        <v>153410.1</v>
      </c>
      <c r="P120" s="7">
        <f t="shared" si="52"/>
        <v>1547390.1</v>
      </c>
      <c r="Q120" s="8"/>
      <c r="R120" s="8"/>
      <c r="S120" s="8"/>
      <c r="T120" s="8"/>
      <c r="U120" s="8"/>
    </row>
    <row r="121" spans="1:21" s="6" customFormat="1" ht="30" x14ac:dyDescent="0.25">
      <c r="A121" s="63"/>
      <c r="B121" s="63"/>
      <c r="C121" s="51" t="s">
        <v>22</v>
      </c>
      <c r="D121" s="7">
        <f t="shared" si="41"/>
        <v>652141.6</v>
      </c>
      <c r="E121" s="7">
        <f>E126+E131+E136+E141+E146+E151+E156+E161+E166+E171+E176+E181</f>
        <v>500000</v>
      </c>
      <c r="F121" s="7">
        <f t="shared" ref="F121:L121" si="53">F126+F131+F136+F141+F146+F151+F156+F161+F166+F171+F176+F181</f>
        <v>152141.6</v>
      </c>
      <c r="G121" s="7">
        <f t="shared" si="53"/>
        <v>0</v>
      </c>
      <c r="H121" s="7">
        <f t="shared" si="53"/>
        <v>0</v>
      </c>
      <c r="I121" s="7">
        <f t="shared" si="53"/>
        <v>0</v>
      </c>
      <c r="J121" s="7">
        <f t="shared" si="53"/>
        <v>0</v>
      </c>
      <c r="K121" s="7">
        <f t="shared" si="53"/>
        <v>0</v>
      </c>
      <c r="L121" s="7">
        <f t="shared" si="53"/>
        <v>0</v>
      </c>
      <c r="M121" s="7">
        <f>M126+M131+M136+M141+M146+M151+M156+M161+M166+M171+M176+M181</f>
        <v>0</v>
      </c>
      <c r="N121" s="7">
        <f>N126+N131+N136+N141+N146+N151+N156+N161+N166+N171+N176+N181</f>
        <v>0</v>
      </c>
      <c r="O121" s="7">
        <f>O126+O131+O136+O141+O146+O151+O156+O161+O166+O171+O176+O181+O186+O191</f>
        <v>0</v>
      </c>
      <c r="P121" s="7">
        <f>P126+P131+P136+P141+P146+P151+P156+P161+P166+P171+P176+P181+P186+P191+P196</f>
        <v>0</v>
      </c>
      <c r="Q121" s="8"/>
      <c r="R121" s="8"/>
      <c r="S121" s="8"/>
      <c r="T121" s="8"/>
      <c r="U121" s="8"/>
    </row>
    <row r="122" spans="1:21" s="6" customFormat="1" ht="30" x14ac:dyDescent="0.25">
      <c r="A122" s="63"/>
      <c r="B122" s="63"/>
      <c r="C122" s="51" t="s">
        <v>16</v>
      </c>
      <c r="D122" s="7">
        <f t="shared" si="41"/>
        <v>1576299.8</v>
      </c>
      <c r="E122" s="7">
        <f t="shared" ref="E122:M124" si="54">E127+E132+E137+E142+E147+E152+E157+E162+E167+E172+E177+E182</f>
        <v>0</v>
      </c>
      <c r="F122" s="7">
        <f t="shared" si="54"/>
        <v>0</v>
      </c>
      <c r="G122" s="7">
        <f t="shared" si="54"/>
        <v>0</v>
      </c>
      <c r="H122" s="7">
        <f t="shared" si="54"/>
        <v>64228.4</v>
      </c>
      <c r="I122" s="7">
        <f t="shared" si="54"/>
        <v>119417.9</v>
      </c>
      <c r="J122" s="7">
        <f t="shared" si="54"/>
        <v>0</v>
      </c>
      <c r="K122" s="7">
        <f t="shared" si="54"/>
        <v>11504.5</v>
      </c>
      <c r="L122" s="7">
        <f t="shared" si="54"/>
        <v>63400</v>
      </c>
      <c r="M122" s="7">
        <f t="shared" si="54"/>
        <v>0</v>
      </c>
      <c r="N122" s="7">
        <f>N187</f>
        <v>88469.7</v>
      </c>
      <c r="O122" s="7">
        <f>O127+O132+O137+O142+O147+O152+O157+O162+O167+O172+O177+O182+O187+O192</f>
        <v>102779.3</v>
      </c>
      <c r="P122" s="7">
        <f t="shared" ref="P122:P124" si="55">P127+P132+P137+P142+P147+P152+P157+P162+P167+P172+P177+P182+P187+P192+P197</f>
        <v>1126500</v>
      </c>
      <c r="Q122" s="8"/>
      <c r="R122" s="8"/>
      <c r="S122" s="8"/>
      <c r="T122" s="8"/>
      <c r="U122" s="8"/>
    </row>
    <row r="123" spans="1:21" s="6" customFormat="1" ht="60" x14ac:dyDescent="0.25">
      <c r="A123" s="63"/>
      <c r="B123" s="63"/>
      <c r="C123" s="51" t="s">
        <v>17</v>
      </c>
      <c r="D123" s="7">
        <f t="shared" si="41"/>
        <v>1026159.1</v>
      </c>
      <c r="E123" s="7">
        <f t="shared" si="54"/>
        <v>376827.4</v>
      </c>
      <c r="F123" s="7">
        <f t="shared" si="54"/>
        <v>40217.5</v>
      </c>
      <c r="G123" s="7">
        <f t="shared" si="54"/>
        <v>0</v>
      </c>
      <c r="H123" s="7">
        <f t="shared" si="54"/>
        <v>29127</v>
      </c>
      <c r="I123" s="7">
        <f t="shared" si="54"/>
        <v>50694</v>
      </c>
      <c r="J123" s="7">
        <f t="shared" si="54"/>
        <v>0</v>
      </c>
      <c r="K123" s="7">
        <f t="shared" si="54"/>
        <v>4452</v>
      </c>
      <c r="L123" s="7">
        <f t="shared" si="54"/>
        <v>21586.6</v>
      </c>
      <c r="M123" s="7">
        <f t="shared" si="54"/>
        <v>0</v>
      </c>
      <c r="N123" s="7">
        <f>N188</f>
        <v>31733.7</v>
      </c>
      <c r="O123" s="7">
        <f t="shared" ref="O123:O124" si="56">O128+O133+O138+O143+O148+O153+O158+O163+O168+O173+O178+O183+O188+O193</f>
        <v>50630.8</v>
      </c>
      <c r="P123" s="7">
        <f t="shared" si="55"/>
        <v>420890.1</v>
      </c>
      <c r="Q123" s="8"/>
      <c r="R123" s="8"/>
      <c r="S123" s="8"/>
      <c r="T123" s="8"/>
      <c r="U123" s="8"/>
    </row>
    <row r="124" spans="1:21" s="6" customFormat="1" ht="30" x14ac:dyDescent="0.25">
      <c r="A124" s="64"/>
      <c r="B124" s="64"/>
      <c r="C124" s="51" t="s">
        <v>18</v>
      </c>
      <c r="D124" s="7">
        <f t="shared" si="41"/>
        <v>0</v>
      </c>
      <c r="E124" s="7">
        <f t="shared" si="54"/>
        <v>0</v>
      </c>
      <c r="F124" s="7">
        <f t="shared" si="54"/>
        <v>0</v>
      </c>
      <c r="G124" s="7">
        <f t="shared" si="54"/>
        <v>0</v>
      </c>
      <c r="H124" s="7">
        <f t="shared" si="54"/>
        <v>0</v>
      </c>
      <c r="I124" s="7">
        <f t="shared" si="54"/>
        <v>0</v>
      </c>
      <c r="J124" s="7">
        <f t="shared" si="54"/>
        <v>0</v>
      </c>
      <c r="K124" s="7">
        <f t="shared" si="54"/>
        <v>0</v>
      </c>
      <c r="L124" s="7">
        <f t="shared" si="54"/>
        <v>0</v>
      </c>
      <c r="M124" s="7">
        <f t="shared" si="54"/>
        <v>0</v>
      </c>
      <c r="N124" s="7">
        <f t="shared" ref="N124" si="57">N129+N134+N139+N144+N149+N154+N159+N164+N169+N174+N179+N184</f>
        <v>0</v>
      </c>
      <c r="O124" s="7">
        <f t="shared" si="56"/>
        <v>0</v>
      </c>
      <c r="P124" s="7">
        <f t="shared" si="55"/>
        <v>0</v>
      </c>
      <c r="Q124" s="8"/>
      <c r="R124" s="8"/>
      <c r="S124" s="8"/>
      <c r="T124" s="8"/>
      <c r="U124" s="8"/>
    </row>
    <row r="125" spans="1:21" s="6" customFormat="1" ht="30" x14ac:dyDescent="0.25">
      <c r="A125" s="62" t="s">
        <v>58</v>
      </c>
      <c r="B125" s="62" t="s">
        <v>59</v>
      </c>
      <c r="C125" s="51" t="s">
        <v>14</v>
      </c>
      <c r="D125" s="7">
        <f t="shared" si="41"/>
        <v>135051.99</v>
      </c>
      <c r="E125" s="7">
        <f t="shared" ref="E125:P125" si="58">E126+E127+E128+E129</f>
        <v>135051.99</v>
      </c>
      <c r="F125" s="7">
        <f t="shared" si="58"/>
        <v>0</v>
      </c>
      <c r="G125" s="7">
        <f t="shared" si="58"/>
        <v>0</v>
      </c>
      <c r="H125" s="7">
        <f t="shared" si="58"/>
        <v>0</v>
      </c>
      <c r="I125" s="7">
        <f t="shared" si="58"/>
        <v>0</v>
      </c>
      <c r="J125" s="7">
        <f t="shared" si="58"/>
        <v>0</v>
      </c>
      <c r="K125" s="7">
        <f t="shared" si="58"/>
        <v>0</v>
      </c>
      <c r="L125" s="7">
        <f t="shared" si="58"/>
        <v>0</v>
      </c>
      <c r="M125" s="7">
        <f t="shared" si="58"/>
        <v>0</v>
      </c>
      <c r="N125" s="7">
        <f t="shared" si="58"/>
        <v>0</v>
      </c>
      <c r="O125" s="7">
        <f t="shared" si="58"/>
        <v>0</v>
      </c>
      <c r="P125" s="7">
        <f t="shared" si="58"/>
        <v>0</v>
      </c>
      <c r="Q125" s="8"/>
      <c r="R125" s="8"/>
      <c r="S125" s="8"/>
      <c r="T125" s="8"/>
      <c r="U125" s="8"/>
    </row>
    <row r="126" spans="1:21" s="6" customFormat="1" ht="30" x14ac:dyDescent="0.25">
      <c r="A126" s="63"/>
      <c r="B126" s="63"/>
      <c r="C126" s="51" t="s">
        <v>22</v>
      </c>
      <c r="D126" s="7">
        <f t="shared" si="41"/>
        <v>103570.46</v>
      </c>
      <c r="E126" s="7">
        <v>103570.46</v>
      </c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21"/>
      <c r="Q126" s="8"/>
      <c r="R126" s="8"/>
      <c r="S126" s="8"/>
      <c r="T126" s="8"/>
      <c r="U126" s="8"/>
    </row>
    <row r="127" spans="1:21" s="6" customFormat="1" ht="30" x14ac:dyDescent="0.25">
      <c r="A127" s="63"/>
      <c r="B127" s="63"/>
      <c r="C127" s="51" t="s">
        <v>16</v>
      </c>
      <c r="D127" s="7">
        <f t="shared" si="41"/>
        <v>0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21"/>
      <c r="Q127" s="8"/>
      <c r="R127" s="8"/>
      <c r="S127" s="8"/>
      <c r="T127" s="8"/>
      <c r="U127" s="8"/>
    </row>
    <row r="128" spans="1:21" s="6" customFormat="1" ht="60" x14ac:dyDescent="0.25">
      <c r="A128" s="63"/>
      <c r="B128" s="63"/>
      <c r="C128" s="51" t="s">
        <v>17</v>
      </c>
      <c r="D128" s="7">
        <f t="shared" si="41"/>
        <v>31481.53</v>
      </c>
      <c r="E128" s="7">
        <v>31481.53</v>
      </c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21"/>
      <c r="Q128" s="8"/>
      <c r="R128" s="8"/>
      <c r="S128" s="8"/>
      <c r="T128" s="8"/>
      <c r="U128" s="8"/>
    </row>
    <row r="129" spans="1:21" s="6" customFormat="1" ht="30" x14ac:dyDescent="0.25">
      <c r="A129" s="64"/>
      <c r="B129" s="64"/>
      <c r="C129" s="51" t="s">
        <v>18</v>
      </c>
      <c r="D129" s="7">
        <f t="shared" si="41"/>
        <v>0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21"/>
      <c r="Q129" s="8"/>
      <c r="R129" s="8"/>
      <c r="S129" s="8"/>
      <c r="T129" s="8"/>
      <c r="U129" s="8"/>
    </row>
    <row r="130" spans="1:21" s="6" customFormat="1" ht="30" x14ac:dyDescent="0.25">
      <c r="A130" s="62" t="s">
        <v>60</v>
      </c>
      <c r="B130" s="62" t="s">
        <v>230</v>
      </c>
      <c r="C130" s="51" t="s">
        <v>14</v>
      </c>
      <c r="D130" s="7">
        <f t="shared" si="41"/>
        <v>155190.25</v>
      </c>
      <c r="E130" s="7">
        <f t="shared" ref="E130:P130" si="59">E131+E132+E133+E134</f>
        <v>155190.25</v>
      </c>
      <c r="F130" s="7">
        <f t="shared" si="59"/>
        <v>0</v>
      </c>
      <c r="G130" s="7">
        <f t="shared" si="59"/>
        <v>0</v>
      </c>
      <c r="H130" s="7">
        <f t="shared" si="59"/>
        <v>0</v>
      </c>
      <c r="I130" s="7">
        <f t="shared" si="59"/>
        <v>0</v>
      </c>
      <c r="J130" s="7">
        <f t="shared" si="59"/>
        <v>0</v>
      </c>
      <c r="K130" s="7">
        <f t="shared" si="59"/>
        <v>0</v>
      </c>
      <c r="L130" s="7">
        <f t="shared" si="59"/>
        <v>0</v>
      </c>
      <c r="M130" s="7">
        <f t="shared" si="59"/>
        <v>0</v>
      </c>
      <c r="N130" s="7">
        <f t="shared" si="59"/>
        <v>0</v>
      </c>
      <c r="O130" s="7">
        <f t="shared" si="59"/>
        <v>0</v>
      </c>
      <c r="P130" s="7">
        <f t="shared" si="59"/>
        <v>0</v>
      </c>
      <c r="Q130" s="8"/>
      <c r="R130" s="8"/>
      <c r="S130" s="8"/>
      <c r="T130" s="8"/>
      <c r="U130" s="8"/>
    </row>
    <row r="131" spans="1:21" s="6" customFormat="1" ht="30" x14ac:dyDescent="0.25">
      <c r="A131" s="63"/>
      <c r="B131" s="63"/>
      <c r="C131" s="51" t="s">
        <v>22</v>
      </c>
      <c r="D131" s="7">
        <f t="shared" si="41"/>
        <v>146429.54</v>
      </c>
      <c r="E131" s="7">
        <v>146429.54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21"/>
      <c r="Q131" s="8"/>
      <c r="R131" s="8"/>
      <c r="S131" s="8"/>
      <c r="T131" s="8"/>
      <c r="U131" s="8"/>
    </row>
    <row r="132" spans="1:21" s="6" customFormat="1" ht="30" x14ac:dyDescent="0.25">
      <c r="A132" s="63"/>
      <c r="B132" s="63"/>
      <c r="C132" s="51" t="s">
        <v>16</v>
      </c>
      <c r="D132" s="7">
        <f t="shared" si="41"/>
        <v>0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21"/>
      <c r="Q132" s="8"/>
      <c r="R132" s="8"/>
      <c r="S132" s="8"/>
      <c r="T132" s="8"/>
      <c r="U132" s="8"/>
    </row>
    <row r="133" spans="1:21" s="6" customFormat="1" ht="60" x14ac:dyDescent="0.25">
      <c r="A133" s="63"/>
      <c r="B133" s="63"/>
      <c r="C133" s="51" t="s">
        <v>17</v>
      </c>
      <c r="D133" s="7">
        <f t="shared" si="41"/>
        <v>8760.7099999999991</v>
      </c>
      <c r="E133" s="7">
        <v>8760.7099999999991</v>
      </c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21"/>
      <c r="Q133" s="8"/>
      <c r="R133" s="8"/>
      <c r="S133" s="8"/>
      <c r="T133" s="8"/>
      <c r="U133" s="8"/>
    </row>
    <row r="134" spans="1:21" s="6" customFormat="1" ht="30" x14ac:dyDescent="0.25">
      <c r="A134" s="64"/>
      <c r="B134" s="64"/>
      <c r="C134" s="51" t="s">
        <v>18</v>
      </c>
      <c r="D134" s="7">
        <f t="shared" si="41"/>
        <v>0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21"/>
      <c r="Q134" s="8"/>
      <c r="R134" s="8"/>
      <c r="S134" s="8"/>
      <c r="T134" s="8"/>
      <c r="U134" s="8"/>
    </row>
    <row r="135" spans="1:21" s="6" customFormat="1" ht="30" x14ac:dyDescent="0.25">
      <c r="A135" s="62" t="s">
        <v>61</v>
      </c>
      <c r="B135" s="62" t="s">
        <v>62</v>
      </c>
      <c r="C135" s="51" t="s">
        <v>14</v>
      </c>
      <c r="D135" s="7">
        <f t="shared" ref="D135:D198" si="60">SUM(E135:P135)</f>
        <v>146429.54</v>
      </c>
      <c r="E135" s="7">
        <f t="shared" ref="E135:P135" si="61">E136+E137+E138+E139</f>
        <v>146429.54</v>
      </c>
      <c r="F135" s="7">
        <f t="shared" si="61"/>
        <v>0</v>
      </c>
      <c r="G135" s="7">
        <f t="shared" si="61"/>
        <v>0</v>
      </c>
      <c r="H135" s="7">
        <f t="shared" si="61"/>
        <v>0</v>
      </c>
      <c r="I135" s="7">
        <f t="shared" si="61"/>
        <v>0</v>
      </c>
      <c r="J135" s="7">
        <f t="shared" si="61"/>
        <v>0</v>
      </c>
      <c r="K135" s="7">
        <f t="shared" si="61"/>
        <v>0</v>
      </c>
      <c r="L135" s="7">
        <f t="shared" si="61"/>
        <v>0</v>
      </c>
      <c r="M135" s="7">
        <f t="shared" si="61"/>
        <v>0</v>
      </c>
      <c r="N135" s="7">
        <f t="shared" si="61"/>
        <v>0</v>
      </c>
      <c r="O135" s="7">
        <f t="shared" si="61"/>
        <v>0</v>
      </c>
      <c r="P135" s="7">
        <f t="shared" si="61"/>
        <v>0</v>
      </c>
      <c r="Q135" s="8"/>
      <c r="R135" s="8"/>
      <c r="S135" s="8"/>
      <c r="T135" s="8"/>
      <c r="U135" s="8"/>
    </row>
    <row r="136" spans="1:21" s="6" customFormat="1" ht="30" x14ac:dyDescent="0.25">
      <c r="A136" s="63"/>
      <c r="B136" s="63"/>
      <c r="C136" s="51" t="s">
        <v>22</v>
      </c>
      <c r="D136" s="7">
        <f t="shared" si="60"/>
        <v>146429.54</v>
      </c>
      <c r="E136" s="7">
        <v>146429.54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21"/>
      <c r="Q136" s="8"/>
      <c r="R136" s="8"/>
      <c r="S136" s="8"/>
      <c r="T136" s="8"/>
      <c r="U136" s="8"/>
    </row>
    <row r="137" spans="1:21" s="6" customFormat="1" ht="30" x14ac:dyDescent="0.25">
      <c r="A137" s="63"/>
      <c r="B137" s="63"/>
      <c r="C137" s="51" t="s">
        <v>16</v>
      </c>
      <c r="D137" s="7">
        <f t="shared" si="60"/>
        <v>0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21"/>
      <c r="Q137" s="8"/>
      <c r="R137" s="8"/>
      <c r="S137" s="8"/>
      <c r="T137" s="8"/>
      <c r="U137" s="8"/>
    </row>
    <row r="138" spans="1:21" s="6" customFormat="1" ht="60" x14ac:dyDescent="0.25">
      <c r="A138" s="63"/>
      <c r="B138" s="63"/>
      <c r="C138" s="51" t="s">
        <v>17</v>
      </c>
      <c r="D138" s="7">
        <f t="shared" si="60"/>
        <v>0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21"/>
      <c r="Q138" s="8"/>
      <c r="R138" s="8"/>
      <c r="S138" s="8"/>
      <c r="T138" s="8"/>
      <c r="U138" s="8"/>
    </row>
    <row r="139" spans="1:21" s="6" customFormat="1" ht="30" x14ac:dyDescent="0.25">
      <c r="A139" s="64"/>
      <c r="B139" s="64"/>
      <c r="C139" s="51" t="s">
        <v>18</v>
      </c>
      <c r="D139" s="7">
        <f t="shared" si="60"/>
        <v>0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21"/>
      <c r="Q139" s="8"/>
      <c r="R139" s="8"/>
      <c r="S139" s="8"/>
      <c r="T139" s="8"/>
      <c r="U139" s="8"/>
    </row>
    <row r="140" spans="1:21" s="6" customFormat="1" ht="30" x14ac:dyDescent="0.25">
      <c r="A140" s="62" t="s">
        <v>63</v>
      </c>
      <c r="B140" s="62" t="s">
        <v>223</v>
      </c>
      <c r="C140" s="51" t="s">
        <v>14</v>
      </c>
      <c r="D140" s="7">
        <f t="shared" si="60"/>
        <v>77937.600000000006</v>
      </c>
      <c r="E140" s="7">
        <f t="shared" ref="E140:P140" si="62">E141+E142+E143+E144</f>
        <v>77937.600000000006</v>
      </c>
      <c r="F140" s="7">
        <f t="shared" si="62"/>
        <v>0</v>
      </c>
      <c r="G140" s="7">
        <f t="shared" si="62"/>
        <v>0</v>
      </c>
      <c r="H140" s="7">
        <f t="shared" si="62"/>
        <v>0</v>
      </c>
      <c r="I140" s="7">
        <f t="shared" si="62"/>
        <v>0</v>
      </c>
      <c r="J140" s="7">
        <f t="shared" si="62"/>
        <v>0</v>
      </c>
      <c r="K140" s="7">
        <f t="shared" si="62"/>
        <v>0</v>
      </c>
      <c r="L140" s="7">
        <f t="shared" si="62"/>
        <v>0</v>
      </c>
      <c r="M140" s="7">
        <f t="shared" si="62"/>
        <v>0</v>
      </c>
      <c r="N140" s="7">
        <f t="shared" si="62"/>
        <v>0</v>
      </c>
      <c r="O140" s="7">
        <f t="shared" si="62"/>
        <v>0</v>
      </c>
      <c r="P140" s="7">
        <f t="shared" si="62"/>
        <v>0</v>
      </c>
      <c r="Q140" s="8"/>
      <c r="R140" s="8"/>
      <c r="S140" s="8"/>
      <c r="T140" s="8"/>
      <c r="U140" s="8"/>
    </row>
    <row r="141" spans="1:21" s="6" customFormat="1" ht="30" x14ac:dyDescent="0.25">
      <c r="A141" s="63"/>
      <c r="B141" s="63"/>
      <c r="C141" s="51" t="s">
        <v>22</v>
      </c>
      <c r="D141" s="7">
        <f t="shared" si="60"/>
        <v>0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21"/>
      <c r="Q141" s="8"/>
      <c r="R141" s="8"/>
      <c r="S141" s="8"/>
      <c r="T141" s="8"/>
      <c r="U141" s="8"/>
    </row>
    <row r="142" spans="1:21" s="6" customFormat="1" ht="30" x14ac:dyDescent="0.25">
      <c r="A142" s="63"/>
      <c r="B142" s="63"/>
      <c r="C142" s="51" t="s">
        <v>16</v>
      </c>
      <c r="D142" s="7">
        <f t="shared" si="60"/>
        <v>0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21"/>
      <c r="Q142" s="8"/>
      <c r="R142" s="8"/>
      <c r="S142" s="8"/>
      <c r="T142" s="8"/>
      <c r="U142" s="8"/>
    </row>
    <row r="143" spans="1:21" s="6" customFormat="1" ht="60" x14ac:dyDescent="0.25">
      <c r="A143" s="63"/>
      <c r="B143" s="63"/>
      <c r="C143" s="51" t="s">
        <v>17</v>
      </c>
      <c r="D143" s="7">
        <f t="shared" si="60"/>
        <v>77937.600000000006</v>
      </c>
      <c r="E143" s="7">
        <v>77937.600000000006</v>
      </c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21"/>
      <c r="Q143" s="8"/>
      <c r="R143" s="8"/>
      <c r="S143" s="8"/>
      <c r="T143" s="8"/>
      <c r="U143" s="8"/>
    </row>
    <row r="144" spans="1:21" s="6" customFormat="1" ht="30" x14ac:dyDescent="0.25">
      <c r="A144" s="64"/>
      <c r="B144" s="64"/>
      <c r="C144" s="51" t="s">
        <v>18</v>
      </c>
      <c r="D144" s="7">
        <f t="shared" si="60"/>
        <v>0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21"/>
      <c r="Q144" s="8"/>
      <c r="R144" s="8"/>
      <c r="S144" s="8"/>
      <c r="T144" s="8"/>
      <c r="U144" s="8"/>
    </row>
    <row r="145" spans="1:21" s="6" customFormat="1" ht="30" x14ac:dyDescent="0.25">
      <c r="A145" s="62" t="s">
        <v>64</v>
      </c>
      <c r="B145" s="62" t="s">
        <v>65</v>
      </c>
      <c r="C145" s="51" t="s">
        <v>14</v>
      </c>
      <c r="D145" s="7">
        <f t="shared" si="60"/>
        <v>82322.69</v>
      </c>
      <c r="E145" s="7">
        <f t="shared" ref="E145:P145" si="63">E146+E147+E148+E149</f>
        <v>0</v>
      </c>
      <c r="F145" s="7">
        <f t="shared" si="63"/>
        <v>82322.69</v>
      </c>
      <c r="G145" s="7">
        <f t="shared" si="63"/>
        <v>0</v>
      </c>
      <c r="H145" s="7">
        <f t="shared" si="63"/>
        <v>0</v>
      </c>
      <c r="I145" s="7">
        <f t="shared" si="63"/>
        <v>0</v>
      </c>
      <c r="J145" s="7">
        <f t="shared" si="63"/>
        <v>0</v>
      </c>
      <c r="K145" s="7">
        <f t="shared" si="63"/>
        <v>0</v>
      </c>
      <c r="L145" s="7">
        <f t="shared" si="63"/>
        <v>0</v>
      </c>
      <c r="M145" s="7">
        <f t="shared" si="63"/>
        <v>0</v>
      </c>
      <c r="N145" s="7">
        <f t="shared" si="63"/>
        <v>0</v>
      </c>
      <c r="O145" s="7">
        <f t="shared" si="63"/>
        <v>0</v>
      </c>
      <c r="P145" s="7">
        <f t="shared" si="63"/>
        <v>0</v>
      </c>
      <c r="Q145" s="8"/>
      <c r="R145" s="8"/>
      <c r="S145" s="8"/>
      <c r="T145" s="8"/>
      <c r="U145" s="8"/>
    </row>
    <row r="146" spans="1:21" s="6" customFormat="1" ht="30" x14ac:dyDescent="0.25">
      <c r="A146" s="63"/>
      <c r="B146" s="63"/>
      <c r="C146" s="51" t="s">
        <v>22</v>
      </c>
      <c r="D146" s="7">
        <f t="shared" si="60"/>
        <v>60941.599999999999</v>
      </c>
      <c r="E146" s="7"/>
      <c r="F146" s="7">
        <v>60941.599999999999</v>
      </c>
      <c r="G146" s="7"/>
      <c r="H146" s="7"/>
      <c r="I146" s="7"/>
      <c r="J146" s="7"/>
      <c r="K146" s="7"/>
      <c r="L146" s="7"/>
      <c r="M146" s="7"/>
      <c r="N146" s="7"/>
      <c r="O146" s="7"/>
      <c r="P146" s="21"/>
      <c r="Q146" s="8"/>
      <c r="R146" s="8"/>
      <c r="S146" s="8"/>
      <c r="T146" s="8"/>
      <c r="U146" s="8"/>
    </row>
    <row r="147" spans="1:21" s="6" customFormat="1" ht="30" x14ac:dyDescent="0.25">
      <c r="A147" s="63"/>
      <c r="B147" s="63"/>
      <c r="C147" s="51" t="s">
        <v>16</v>
      </c>
      <c r="D147" s="7">
        <f t="shared" si="60"/>
        <v>0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21"/>
      <c r="Q147" s="8"/>
      <c r="R147" s="8"/>
      <c r="S147" s="8"/>
      <c r="T147" s="8"/>
      <c r="U147" s="8"/>
    </row>
    <row r="148" spans="1:21" s="6" customFormat="1" ht="60" x14ac:dyDescent="0.25">
      <c r="A148" s="63"/>
      <c r="B148" s="63"/>
      <c r="C148" s="51" t="s">
        <v>17</v>
      </c>
      <c r="D148" s="7">
        <f t="shared" si="60"/>
        <v>21381.09</v>
      </c>
      <c r="E148" s="7"/>
      <c r="F148" s="7">
        <v>21381.09</v>
      </c>
      <c r="G148" s="7"/>
      <c r="H148" s="7"/>
      <c r="I148" s="7"/>
      <c r="J148" s="7"/>
      <c r="K148" s="7"/>
      <c r="L148" s="7"/>
      <c r="M148" s="7"/>
      <c r="N148" s="7"/>
      <c r="O148" s="7"/>
      <c r="P148" s="21"/>
      <c r="Q148" s="8"/>
      <c r="R148" s="8"/>
      <c r="S148" s="8"/>
      <c r="T148" s="8"/>
      <c r="U148" s="8"/>
    </row>
    <row r="149" spans="1:21" s="6" customFormat="1" ht="30" x14ac:dyDescent="0.25">
      <c r="A149" s="64"/>
      <c r="B149" s="64"/>
      <c r="C149" s="51" t="s">
        <v>18</v>
      </c>
      <c r="D149" s="7">
        <f t="shared" si="60"/>
        <v>0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21"/>
      <c r="Q149" s="8"/>
      <c r="R149" s="8"/>
      <c r="S149" s="8"/>
      <c r="T149" s="8"/>
      <c r="U149" s="8"/>
    </row>
    <row r="150" spans="1:21" s="6" customFormat="1" ht="30" x14ac:dyDescent="0.25">
      <c r="A150" s="62" t="s">
        <v>66</v>
      </c>
      <c r="B150" s="62" t="s">
        <v>67</v>
      </c>
      <c r="C150" s="51" t="s">
        <v>14</v>
      </c>
      <c r="D150" s="7">
        <f t="shared" si="60"/>
        <v>94747.15</v>
      </c>
      <c r="E150" s="7">
        <f t="shared" ref="E150:P150" si="64">E151+E152+E153+E154</f>
        <v>94747.15</v>
      </c>
      <c r="F150" s="7">
        <f t="shared" si="64"/>
        <v>0</v>
      </c>
      <c r="G150" s="7">
        <f t="shared" si="64"/>
        <v>0</v>
      </c>
      <c r="H150" s="7">
        <f t="shared" si="64"/>
        <v>0</v>
      </c>
      <c r="I150" s="7">
        <f t="shared" si="64"/>
        <v>0</v>
      </c>
      <c r="J150" s="7">
        <f t="shared" si="64"/>
        <v>0</v>
      </c>
      <c r="K150" s="7">
        <f t="shared" si="64"/>
        <v>0</v>
      </c>
      <c r="L150" s="7">
        <f t="shared" si="64"/>
        <v>0</v>
      </c>
      <c r="M150" s="7">
        <f t="shared" si="64"/>
        <v>0</v>
      </c>
      <c r="N150" s="7">
        <f t="shared" si="64"/>
        <v>0</v>
      </c>
      <c r="O150" s="7">
        <f t="shared" si="64"/>
        <v>0</v>
      </c>
      <c r="P150" s="7">
        <f t="shared" si="64"/>
        <v>0</v>
      </c>
      <c r="Q150" s="8"/>
      <c r="R150" s="8"/>
      <c r="S150" s="8"/>
      <c r="T150" s="8"/>
      <c r="U150" s="8"/>
    </row>
    <row r="151" spans="1:21" s="6" customFormat="1" ht="30" x14ac:dyDescent="0.25">
      <c r="A151" s="63"/>
      <c r="B151" s="63"/>
      <c r="C151" s="51" t="s">
        <v>22</v>
      </c>
      <c r="D151" s="7">
        <f t="shared" si="60"/>
        <v>0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21"/>
      <c r="Q151" s="8"/>
      <c r="R151" s="8"/>
      <c r="S151" s="8"/>
      <c r="T151" s="8"/>
      <c r="U151" s="8"/>
    </row>
    <row r="152" spans="1:21" s="6" customFormat="1" ht="30" x14ac:dyDescent="0.25">
      <c r="A152" s="63"/>
      <c r="B152" s="63"/>
      <c r="C152" s="51" t="s">
        <v>16</v>
      </c>
      <c r="D152" s="7">
        <f t="shared" si="60"/>
        <v>0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21"/>
      <c r="Q152" s="8"/>
      <c r="R152" s="8"/>
      <c r="S152" s="8"/>
      <c r="T152" s="8"/>
      <c r="U152" s="8"/>
    </row>
    <row r="153" spans="1:21" s="6" customFormat="1" ht="60" x14ac:dyDescent="0.25">
      <c r="A153" s="63"/>
      <c r="B153" s="63"/>
      <c r="C153" s="51" t="s">
        <v>17</v>
      </c>
      <c r="D153" s="7">
        <f t="shared" si="60"/>
        <v>94747.15</v>
      </c>
      <c r="E153" s="7">
        <v>94747.15</v>
      </c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21"/>
      <c r="Q153" s="8"/>
      <c r="R153" s="8"/>
      <c r="S153" s="8"/>
      <c r="T153" s="8"/>
      <c r="U153" s="8"/>
    </row>
    <row r="154" spans="1:21" s="6" customFormat="1" ht="30" x14ac:dyDescent="0.25">
      <c r="A154" s="64"/>
      <c r="B154" s="64"/>
      <c r="C154" s="51" t="s">
        <v>18</v>
      </c>
      <c r="D154" s="7">
        <f t="shared" si="60"/>
        <v>0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21"/>
      <c r="Q154" s="8"/>
      <c r="R154" s="8"/>
      <c r="S154" s="8"/>
      <c r="T154" s="8"/>
      <c r="U154" s="8"/>
    </row>
    <row r="155" spans="1:21" s="6" customFormat="1" ht="30" x14ac:dyDescent="0.25">
      <c r="A155" s="62" t="s">
        <v>68</v>
      </c>
      <c r="B155" s="62" t="s">
        <v>69</v>
      </c>
      <c r="C155" s="51" t="s">
        <v>14</v>
      </c>
      <c r="D155" s="7">
        <f t="shared" si="60"/>
        <v>110036.41</v>
      </c>
      <c r="E155" s="7">
        <f t="shared" ref="E155:P155" si="65">E156+E157+E158+E159</f>
        <v>0</v>
      </c>
      <c r="F155" s="7">
        <f t="shared" si="65"/>
        <v>110036.41</v>
      </c>
      <c r="G155" s="7">
        <f t="shared" si="65"/>
        <v>0</v>
      </c>
      <c r="H155" s="7">
        <f t="shared" si="65"/>
        <v>0</v>
      </c>
      <c r="I155" s="7">
        <f t="shared" si="65"/>
        <v>0</v>
      </c>
      <c r="J155" s="7">
        <f t="shared" si="65"/>
        <v>0</v>
      </c>
      <c r="K155" s="7">
        <f t="shared" si="65"/>
        <v>0</v>
      </c>
      <c r="L155" s="7">
        <f t="shared" si="65"/>
        <v>0</v>
      </c>
      <c r="M155" s="7">
        <f t="shared" si="65"/>
        <v>0</v>
      </c>
      <c r="N155" s="7">
        <f t="shared" si="65"/>
        <v>0</v>
      </c>
      <c r="O155" s="7">
        <f t="shared" si="65"/>
        <v>0</v>
      </c>
      <c r="P155" s="7">
        <f t="shared" si="65"/>
        <v>0</v>
      </c>
      <c r="Q155" s="8"/>
      <c r="R155" s="8"/>
      <c r="S155" s="8"/>
      <c r="T155" s="8"/>
      <c r="U155" s="8"/>
    </row>
    <row r="156" spans="1:21" s="6" customFormat="1" ht="30" x14ac:dyDescent="0.25">
      <c r="A156" s="63"/>
      <c r="B156" s="63"/>
      <c r="C156" s="51" t="s">
        <v>22</v>
      </c>
      <c r="D156" s="7">
        <f t="shared" si="60"/>
        <v>91200</v>
      </c>
      <c r="E156" s="7"/>
      <c r="F156" s="7">
        <v>91200</v>
      </c>
      <c r="G156" s="7"/>
      <c r="H156" s="7"/>
      <c r="I156" s="7"/>
      <c r="J156" s="7"/>
      <c r="K156" s="7"/>
      <c r="L156" s="7"/>
      <c r="M156" s="7"/>
      <c r="N156" s="7"/>
      <c r="O156" s="7"/>
      <c r="P156" s="21"/>
      <c r="Q156" s="8"/>
      <c r="R156" s="8"/>
      <c r="S156" s="8"/>
      <c r="T156" s="8"/>
      <c r="U156" s="8"/>
    </row>
    <row r="157" spans="1:21" s="6" customFormat="1" ht="30" x14ac:dyDescent="0.25">
      <c r="A157" s="63"/>
      <c r="B157" s="63"/>
      <c r="C157" s="51" t="s">
        <v>16</v>
      </c>
      <c r="D157" s="7">
        <f t="shared" si="60"/>
        <v>0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21"/>
      <c r="Q157" s="8"/>
      <c r="R157" s="8"/>
      <c r="S157" s="8"/>
      <c r="T157" s="8"/>
      <c r="U157" s="8"/>
    </row>
    <row r="158" spans="1:21" s="6" customFormat="1" ht="60" x14ac:dyDescent="0.25">
      <c r="A158" s="63"/>
      <c r="B158" s="63"/>
      <c r="C158" s="51" t="s">
        <v>17</v>
      </c>
      <c r="D158" s="7">
        <f t="shared" si="60"/>
        <v>18836.41</v>
      </c>
      <c r="E158" s="7"/>
      <c r="F158" s="7">
        <v>18836.41</v>
      </c>
      <c r="G158" s="7"/>
      <c r="H158" s="7"/>
      <c r="I158" s="7"/>
      <c r="J158" s="7"/>
      <c r="K158" s="7"/>
      <c r="L158" s="7"/>
      <c r="M158" s="7"/>
      <c r="N158" s="7"/>
      <c r="O158" s="7"/>
      <c r="P158" s="21"/>
      <c r="Q158" s="8"/>
      <c r="R158" s="8"/>
      <c r="S158" s="8"/>
      <c r="T158" s="8"/>
      <c r="U158" s="8"/>
    </row>
    <row r="159" spans="1:21" s="6" customFormat="1" ht="30" x14ac:dyDescent="0.25">
      <c r="A159" s="64"/>
      <c r="B159" s="64"/>
      <c r="C159" s="51" t="s">
        <v>18</v>
      </c>
      <c r="D159" s="7">
        <f t="shared" si="60"/>
        <v>0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21"/>
      <c r="Q159" s="8"/>
      <c r="R159" s="8"/>
      <c r="S159" s="8"/>
      <c r="T159" s="8"/>
      <c r="U159" s="8"/>
    </row>
    <row r="160" spans="1:21" s="6" customFormat="1" ht="30" x14ac:dyDescent="0.25">
      <c r="A160" s="65" t="s">
        <v>70</v>
      </c>
      <c r="B160" s="65" t="s">
        <v>71</v>
      </c>
      <c r="C160" s="51" t="s">
        <v>14</v>
      </c>
      <c r="D160" s="7">
        <f t="shared" si="60"/>
        <v>142044.65</v>
      </c>
      <c r="E160" s="7">
        <f t="shared" ref="E160:P160" si="66">E161+E162+E163+E164</f>
        <v>142044.65</v>
      </c>
      <c r="F160" s="7">
        <f t="shared" si="66"/>
        <v>0</v>
      </c>
      <c r="G160" s="7">
        <f t="shared" si="66"/>
        <v>0</v>
      </c>
      <c r="H160" s="7">
        <f t="shared" si="66"/>
        <v>0</v>
      </c>
      <c r="I160" s="7">
        <f t="shared" si="66"/>
        <v>0</v>
      </c>
      <c r="J160" s="7">
        <f t="shared" si="66"/>
        <v>0</v>
      </c>
      <c r="K160" s="7">
        <f t="shared" si="66"/>
        <v>0</v>
      </c>
      <c r="L160" s="7">
        <f t="shared" si="66"/>
        <v>0</v>
      </c>
      <c r="M160" s="7">
        <f t="shared" si="66"/>
        <v>0</v>
      </c>
      <c r="N160" s="7">
        <f t="shared" si="66"/>
        <v>0</v>
      </c>
      <c r="O160" s="7">
        <f t="shared" si="66"/>
        <v>0</v>
      </c>
      <c r="P160" s="7">
        <f t="shared" si="66"/>
        <v>0</v>
      </c>
      <c r="Q160" s="8"/>
      <c r="R160" s="8"/>
      <c r="S160" s="8"/>
      <c r="T160" s="8"/>
      <c r="U160" s="8"/>
    </row>
    <row r="161" spans="1:21" s="6" customFormat="1" ht="30" x14ac:dyDescent="0.25">
      <c r="A161" s="66"/>
      <c r="B161" s="66"/>
      <c r="C161" s="51" t="s">
        <v>22</v>
      </c>
      <c r="D161" s="7">
        <f t="shared" si="60"/>
        <v>0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21"/>
      <c r="Q161" s="8"/>
      <c r="R161" s="8"/>
      <c r="S161" s="8"/>
      <c r="T161" s="8"/>
      <c r="U161" s="8"/>
    </row>
    <row r="162" spans="1:21" s="6" customFormat="1" ht="30" x14ac:dyDescent="0.25">
      <c r="A162" s="66"/>
      <c r="B162" s="66"/>
      <c r="C162" s="51" t="s">
        <v>16</v>
      </c>
      <c r="D162" s="7">
        <f t="shared" si="60"/>
        <v>0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21"/>
      <c r="Q162" s="8"/>
      <c r="R162" s="8"/>
      <c r="S162" s="8"/>
      <c r="T162" s="8"/>
      <c r="U162" s="8"/>
    </row>
    <row r="163" spans="1:21" s="6" customFormat="1" ht="60" x14ac:dyDescent="0.25">
      <c r="A163" s="66"/>
      <c r="B163" s="66"/>
      <c r="C163" s="51" t="s">
        <v>17</v>
      </c>
      <c r="D163" s="7">
        <f t="shared" si="60"/>
        <v>142044.65</v>
      </c>
      <c r="E163" s="7">
        <v>142044.65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21"/>
      <c r="Q163" s="8"/>
      <c r="R163" s="8"/>
      <c r="S163" s="8"/>
      <c r="T163" s="8"/>
      <c r="U163" s="8"/>
    </row>
    <row r="164" spans="1:21" s="6" customFormat="1" ht="30" x14ac:dyDescent="0.25">
      <c r="A164" s="67"/>
      <c r="B164" s="67"/>
      <c r="C164" s="51" t="s">
        <v>18</v>
      </c>
      <c r="D164" s="7">
        <f t="shared" si="60"/>
        <v>0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21"/>
      <c r="Q164" s="8"/>
      <c r="R164" s="8"/>
      <c r="S164" s="8"/>
      <c r="T164" s="8"/>
      <c r="U164" s="8"/>
    </row>
    <row r="165" spans="1:21" s="6" customFormat="1" ht="30" x14ac:dyDescent="0.25">
      <c r="A165" s="62" t="s">
        <v>72</v>
      </c>
      <c r="B165" s="62" t="s">
        <v>350</v>
      </c>
      <c r="C165" s="51" t="s">
        <v>14</v>
      </c>
      <c r="D165" s="7">
        <f t="shared" si="60"/>
        <v>195113.2</v>
      </c>
      <c r="E165" s="7">
        <f t="shared" ref="E165:P165" si="67">E166+E167+E168+E169</f>
        <v>0</v>
      </c>
      <c r="F165" s="7">
        <f t="shared" si="67"/>
        <v>0</v>
      </c>
      <c r="G165" s="7">
        <f t="shared" si="67"/>
        <v>0</v>
      </c>
      <c r="H165" s="7">
        <f t="shared" si="67"/>
        <v>93355.4</v>
      </c>
      <c r="I165" s="7">
        <f t="shared" si="67"/>
        <v>101757.8</v>
      </c>
      <c r="J165" s="7">
        <f t="shared" si="67"/>
        <v>0</v>
      </c>
      <c r="K165" s="7">
        <f t="shared" si="67"/>
        <v>0</v>
      </c>
      <c r="L165" s="7">
        <f t="shared" si="67"/>
        <v>0</v>
      </c>
      <c r="M165" s="7">
        <f t="shared" si="67"/>
        <v>0</v>
      </c>
      <c r="N165" s="7">
        <f t="shared" si="67"/>
        <v>0</v>
      </c>
      <c r="O165" s="7">
        <f t="shared" si="67"/>
        <v>0</v>
      </c>
      <c r="P165" s="7">
        <f t="shared" si="67"/>
        <v>0</v>
      </c>
      <c r="Q165" s="8"/>
      <c r="R165" s="8"/>
      <c r="S165" s="8"/>
      <c r="T165" s="8"/>
      <c r="U165" s="8"/>
    </row>
    <row r="166" spans="1:21" s="6" customFormat="1" ht="30" x14ac:dyDescent="0.25">
      <c r="A166" s="63"/>
      <c r="B166" s="63"/>
      <c r="C166" s="51" t="s">
        <v>22</v>
      </c>
      <c r="D166" s="7">
        <f t="shared" si="60"/>
        <v>0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21"/>
      <c r="Q166" s="8"/>
      <c r="R166" s="8"/>
      <c r="S166" s="8"/>
      <c r="T166" s="8"/>
      <c r="U166" s="8"/>
    </row>
    <row r="167" spans="1:21" s="6" customFormat="1" ht="30" x14ac:dyDescent="0.25">
      <c r="A167" s="63"/>
      <c r="B167" s="63"/>
      <c r="C167" s="51" t="s">
        <v>16</v>
      </c>
      <c r="D167" s="7">
        <f t="shared" si="60"/>
        <v>135662.1</v>
      </c>
      <c r="E167" s="7"/>
      <c r="F167" s="7"/>
      <c r="G167" s="7"/>
      <c r="H167" s="7">
        <v>64228.4</v>
      </c>
      <c r="I167" s="7">
        <v>71433.7</v>
      </c>
      <c r="J167" s="7"/>
      <c r="K167" s="7"/>
      <c r="L167" s="7"/>
      <c r="M167" s="7"/>
      <c r="N167" s="7"/>
      <c r="O167" s="7"/>
      <c r="P167" s="21"/>
      <c r="Q167" s="8"/>
      <c r="R167" s="8"/>
      <c r="S167" s="8"/>
      <c r="T167" s="8"/>
      <c r="U167" s="8"/>
    </row>
    <row r="168" spans="1:21" s="6" customFormat="1" ht="60" x14ac:dyDescent="0.25">
      <c r="A168" s="63"/>
      <c r="B168" s="63"/>
      <c r="C168" s="51" t="s">
        <v>17</v>
      </c>
      <c r="D168" s="7">
        <f t="shared" si="60"/>
        <v>59451.1</v>
      </c>
      <c r="E168" s="7"/>
      <c r="F168" s="7"/>
      <c r="G168" s="7"/>
      <c r="H168" s="7">
        <v>29127</v>
      </c>
      <c r="I168" s="7">
        <v>30324.1</v>
      </c>
      <c r="J168" s="7"/>
      <c r="K168" s="7"/>
      <c r="L168" s="7"/>
      <c r="M168" s="7"/>
      <c r="N168" s="7"/>
      <c r="O168" s="7"/>
      <c r="P168" s="21"/>
      <c r="Q168" s="8"/>
      <c r="R168" s="8"/>
      <c r="S168" s="8"/>
      <c r="T168" s="8"/>
      <c r="U168" s="8"/>
    </row>
    <row r="169" spans="1:21" s="6" customFormat="1" ht="30" x14ac:dyDescent="0.25">
      <c r="A169" s="64"/>
      <c r="B169" s="64"/>
      <c r="C169" s="51" t="s">
        <v>18</v>
      </c>
      <c r="D169" s="7">
        <f t="shared" si="60"/>
        <v>0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21"/>
      <c r="Q169" s="8"/>
      <c r="R169" s="8"/>
      <c r="S169" s="8"/>
      <c r="T169" s="8"/>
      <c r="U169" s="8"/>
    </row>
    <row r="170" spans="1:21" s="6" customFormat="1" ht="30" x14ac:dyDescent="0.25">
      <c r="A170" s="65" t="s">
        <v>73</v>
      </c>
      <c r="B170" s="65" t="s">
        <v>74</v>
      </c>
      <c r="C170" s="51" t="s">
        <v>14</v>
      </c>
      <c r="D170" s="7">
        <f t="shared" si="60"/>
        <v>125426.22</v>
      </c>
      <c r="E170" s="7">
        <f t="shared" ref="E170:P170" si="68">E171+E172+E173+E174</f>
        <v>125426.22</v>
      </c>
      <c r="F170" s="7">
        <f t="shared" si="68"/>
        <v>0</v>
      </c>
      <c r="G170" s="7">
        <f t="shared" si="68"/>
        <v>0</v>
      </c>
      <c r="H170" s="7">
        <f t="shared" si="68"/>
        <v>0</v>
      </c>
      <c r="I170" s="7">
        <f t="shared" si="68"/>
        <v>0</v>
      </c>
      <c r="J170" s="7">
        <f t="shared" si="68"/>
        <v>0</v>
      </c>
      <c r="K170" s="7">
        <f t="shared" si="68"/>
        <v>0</v>
      </c>
      <c r="L170" s="7">
        <f t="shared" si="68"/>
        <v>0</v>
      </c>
      <c r="M170" s="7">
        <f t="shared" si="68"/>
        <v>0</v>
      </c>
      <c r="N170" s="7">
        <f t="shared" si="68"/>
        <v>0</v>
      </c>
      <c r="O170" s="7">
        <f t="shared" si="68"/>
        <v>0</v>
      </c>
      <c r="P170" s="7">
        <f t="shared" si="68"/>
        <v>0</v>
      </c>
      <c r="Q170" s="8"/>
      <c r="R170" s="8"/>
      <c r="S170" s="8"/>
      <c r="T170" s="8"/>
      <c r="U170" s="8"/>
    </row>
    <row r="171" spans="1:21" s="6" customFormat="1" ht="30" x14ac:dyDescent="0.25">
      <c r="A171" s="66"/>
      <c r="B171" s="66"/>
      <c r="C171" s="51" t="s">
        <v>22</v>
      </c>
      <c r="D171" s="7">
        <f t="shared" si="60"/>
        <v>103570.46</v>
      </c>
      <c r="E171" s="7">
        <v>103570.46</v>
      </c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21"/>
      <c r="Q171" s="8"/>
      <c r="R171" s="8"/>
      <c r="S171" s="8"/>
      <c r="T171" s="8"/>
      <c r="U171" s="8"/>
    </row>
    <row r="172" spans="1:21" s="6" customFormat="1" ht="30" x14ac:dyDescent="0.25">
      <c r="A172" s="66"/>
      <c r="B172" s="66"/>
      <c r="C172" s="51" t="s">
        <v>16</v>
      </c>
      <c r="D172" s="7">
        <f t="shared" si="60"/>
        <v>0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21"/>
      <c r="Q172" s="8"/>
      <c r="R172" s="8"/>
      <c r="S172" s="8"/>
      <c r="T172" s="8"/>
      <c r="U172" s="8"/>
    </row>
    <row r="173" spans="1:21" s="6" customFormat="1" ht="60" x14ac:dyDescent="0.25">
      <c r="A173" s="66"/>
      <c r="B173" s="66"/>
      <c r="C173" s="51" t="s">
        <v>17</v>
      </c>
      <c r="D173" s="7">
        <f t="shared" si="60"/>
        <v>21855.759999999998</v>
      </c>
      <c r="E173" s="7">
        <v>21855.759999999998</v>
      </c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21"/>
      <c r="Q173" s="8"/>
      <c r="R173" s="8"/>
      <c r="S173" s="8"/>
      <c r="T173" s="8"/>
      <c r="U173" s="8"/>
    </row>
    <row r="174" spans="1:21" s="6" customFormat="1" ht="30" x14ac:dyDescent="0.25">
      <c r="A174" s="67"/>
      <c r="B174" s="67"/>
      <c r="C174" s="51" t="s">
        <v>18</v>
      </c>
      <c r="D174" s="7">
        <f t="shared" si="60"/>
        <v>0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21"/>
      <c r="Q174" s="8"/>
      <c r="R174" s="8"/>
      <c r="S174" s="8"/>
      <c r="T174" s="8"/>
      <c r="U174" s="8"/>
    </row>
    <row r="175" spans="1:21" s="6" customFormat="1" ht="30" x14ac:dyDescent="0.25">
      <c r="A175" s="62" t="s">
        <v>75</v>
      </c>
      <c r="B175" s="62" t="s">
        <v>76</v>
      </c>
      <c r="C175" s="51" t="s">
        <v>14</v>
      </c>
      <c r="D175" s="7">
        <f t="shared" si="60"/>
        <v>68354.100000000006</v>
      </c>
      <c r="E175" s="7">
        <f t="shared" ref="E175:P175" si="69">E176+E177+E178+E179</f>
        <v>0</v>
      </c>
      <c r="F175" s="7">
        <f t="shared" si="69"/>
        <v>0</v>
      </c>
      <c r="G175" s="7">
        <f t="shared" si="69"/>
        <v>0</v>
      </c>
      <c r="H175" s="7">
        <f t="shared" si="69"/>
        <v>0</v>
      </c>
      <c r="I175" s="7">
        <f t="shared" si="69"/>
        <v>68354.100000000006</v>
      </c>
      <c r="J175" s="7">
        <f t="shared" si="69"/>
        <v>0</v>
      </c>
      <c r="K175" s="7">
        <f t="shared" si="69"/>
        <v>0</v>
      </c>
      <c r="L175" s="7">
        <f t="shared" si="69"/>
        <v>0</v>
      </c>
      <c r="M175" s="7">
        <f t="shared" si="69"/>
        <v>0</v>
      </c>
      <c r="N175" s="7">
        <f t="shared" si="69"/>
        <v>0</v>
      </c>
      <c r="O175" s="7">
        <f t="shared" si="69"/>
        <v>0</v>
      </c>
      <c r="P175" s="7">
        <f t="shared" si="69"/>
        <v>0</v>
      </c>
      <c r="Q175" s="8"/>
      <c r="R175" s="8"/>
      <c r="S175" s="8"/>
      <c r="T175" s="8"/>
      <c r="U175" s="8"/>
    </row>
    <row r="176" spans="1:21" s="6" customFormat="1" ht="30" x14ac:dyDescent="0.25">
      <c r="A176" s="63"/>
      <c r="B176" s="63"/>
      <c r="C176" s="51" t="s">
        <v>22</v>
      </c>
      <c r="D176" s="7">
        <f t="shared" si="60"/>
        <v>0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21"/>
      <c r="Q176" s="8"/>
      <c r="R176" s="8"/>
      <c r="S176" s="8"/>
      <c r="T176" s="8"/>
      <c r="U176" s="8"/>
    </row>
    <row r="177" spans="1:21" s="6" customFormat="1" ht="30" x14ac:dyDescent="0.25">
      <c r="A177" s="63"/>
      <c r="B177" s="63"/>
      <c r="C177" s="51" t="s">
        <v>16</v>
      </c>
      <c r="D177" s="7">
        <f t="shared" si="60"/>
        <v>47984.2</v>
      </c>
      <c r="E177" s="7"/>
      <c r="F177" s="7"/>
      <c r="G177" s="7"/>
      <c r="H177" s="7"/>
      <c r="I177" s="7">
        <v>47984.2</v>
      </c>
      <c r="J177" s="7"/>
      <c r="K177" s="7"/>
      <c r="L177" s="7"/>
      <c r="M177" s="7"/>
      <c r="N177" s="7"/>
      <c r="O177" s="7"/>
      <c r="P177" s="21"/>
      <c r="Q177" s="8"/>
      <c r="R177" s="8"/>
      <c r="S177" s="8"/>
      <c r="T177" s="8"/>
      <c r="U177" s="8"/>
    </row>
    <row r="178" spans="1:21" s="6" customFormat="1" ht="60" x14ac:dyDescent="0.25">
      <c r="A178" s="63"/>
      <c r="B178" s="63"/>
      <c r="C178" s="51" t="s">
        <v>17</v>
      </c>
      <c r="D178" s="7">
        <f t="shared" si="60"/>
        <v>20369.900000000001</v>
      </c>
      <c r="E178" s="7"/>
      <c r="F178" s="7"/>
      <c r="G178" s="7"/>
      <c r="H178" s="7"/>
      <c r="I178" s="7">
        <v>20369.900000000001</v>
      </c>
      <c r="J178" s="7"/>
      <c r="K178" s="7"/>
      <c r="L178" s="7"/>
      <c r="M178" s="7"/>
      <c r="N178" s="7"/>
      <c r="O178" s="7"/>
      <c r="P178" s="21"/>
      <c r="Q178" s="8"/>
      <c r="R178" s="8"/>
      <c r="S178" s="8"/>
      <c r="T178" s="8"/>
      <c r="U178" s="8"/>
    </row>
    <row r="179" spans="1:21" s="6" customFormat="1" ht="30" x14ac:dyDescent="0.25">
      <c r="A179" s="64"/>
      <c r="B179" s="64"/>
      <c r="C179" s="51" t="s">
        <v>18</v>
      </c>
      <c r="D179" s="7">
        <f t="shared" si="60"/>
        <v>0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21"/>
      <c r="Q179" s="8"/>
      <c r="R179" s="8"/>
      <c r="S179" s="8"/>
      <c r="T179" s="8"/>
      <c r="U179" s="8"/>
    </row>
    <row r="180" spans="1:21" s="6" customFormat="1" ht="30" x14ac:dyDescent="0.25">
      <c r="A180" s="62" t="s">
        <v>77</v>
      </c>
      <c r="B180" s="65" t="s">
        <v>225</v>
      </c>
      <c r="C180" s="51" t="s">
        <v>14</v>
      </c>
      <c r="D180" s="7">
        <f t="shared" si="60"/>
        <v>100943.1</v>
      </c>
      <c r="E180" s="7">
        <f t="shared" ref="E180:P180" si="70">E181+E182+E183+E184</f>
        <v>0</v>
      </c>
      <c r="F180" s="7">
        <f t="shared" si="70"/>
        <v>0</v>
      </c>
      <c r="G180" s="7">
        <f t="shared" si="70"/>
        <v>0</v>
      </c>
      <c r="H180" s="7">
        <f t="shared" si="70"/>
        <v>0</v>
      </c>
      <c r="I180" s="7">
        <f t="shared" si="70"/>
        <v>0</v>
      </c>
      <c r="J180" s="7">
        <f t="shared" si="70"/>
        <v>0</v>
      </c>
      <c r="K180" s="7">
        <f t="shared" si="70"/>
        <v>15956.5</v>
      </c>
      <c r="L180" s="7">
        <f t="shared" si="70"/>
        <v>84986.6</v>
      </c>
      <c r="M180" s="7">
        <f t="shared" si="70"/>
        <v>0</v>
      </c>
      <c r="N180" s="7">
        <f t="shared" si="70"/>
        <v>0</v>
      </c>
      <c r="O180" s="7">
        <f t="shared" si="70"/>
        <v>0</v>
      </c>
      <c r="P180" s="7">
        <f t="shared" si="70"/>
        <v>0</v>
      </c>
      <c r="Q180" s="8"/>
      <c r="R180" s="8"/>
      <c r="S180" s="8"/>
      <c r="T180" s="8"/>
      <c r="U180" s="8"/>
    </row>
    <row r="181" spans="1:21" s="6" customFormat="1" ht="30" x14ac:dyDescent="0.25">
      <c r="A181" s="63"/>
      <c r="B181" s="66"/>
      <c r="C181" s="51" t="s">
        <v>22</v>
      </c>
      <c r="D181" s="7">
        <f t="shared" si="60"/>
        <v>0</v>
      </c>
      <c r="E181" s="7"/>
      <c r="F181" s="7"/>
      <c r="G181" s="7"/>
      <c r="H181" s="7"/>
      <c r="I181" s="7"/>
      <c r="J181" s="7"/>
      <c r="K181" s="7">
        <v>0</v>
      </c>
      <c r="L181" s="38"/>
      <c r="M181" s="7"/>
      <c r="N181" s="7"/>
      <c r="O181" s="7"/>
      <c r="P181" s="21"/>
      <c r="Q181" s="8"/>
      <c r="R181" s="8"/>
      <c r="S181" s="8"/>
      <c r="T181" s="8"/>
      <c r="U181" s="8"/>
    </row>
    <row r="182" spans="1:21" s="6" customFormat="1" ht="30" x14ac:dyDescent="0.25">
      <c r="A182" s="63"/>
      <c r="B182" s="66"/>
      <c r="C182" s="51" t="s">
        <v>16</v>
      </c>
      <c r="D182" s="7">
        <f t="shared" si="60"/>
        <v>74904.5</v>
      </c>
      <c r="E182" s="7"/>
      <c r="F182" s="7"/>
      <c r="G182" s="7"/>
      <c r="H182" s="7"/>
      <c r="I182" s="7"/>
      <c r="J182" s="7"/>
      <c r="K182" s="7">
        <v>11504.5</v>
      </c>
      <c r="L182" s="38">
        <v>63400</v>
      </c>
      <c r="M182" s="7"/>
      <c r="N182" s="7"/>
      <c r="O182" s="7"/>
      <c r="P182" s="21"/>
      <c r="Q182" s="8"/>
      <c r="R182" s="8"/>
      <c r="S182" s="8"/>
      <c r="T182" s="8"/>
      <c r="U182" s="8"/>
    </row>
    <row r="183" spans="1:21" s="6" customFormat="1" ht="60" x14ac:dyDescent="0.25">
      <c r="A183" s="63"/>
      <c r="B183" s="66"/>
      <c r="C183" s="51" t="s">
        <v>17</v>
      </c>
      <c r="D183" s="7">
        <f t="shared" si="60"/>
        <v>26038.6</v>
      </c>
      <c r="E183" s="7"/>
      <c r="F183" s="7"/>
      <c r="G183" s="7"/>
      <c r="H183" s="7"/>
      <c r="I183" s="7"/>
      <c r="J183" s="7"/>
      <c r="K183" s="7">
        <v>4452</v>
      </c>
      <c r="L183" s="38">
        <v>21586.6</v>
      </c>
      <c r="M183" s="7"/>
      <c r="N183" s="7"/>
      <c r="O183" s="7"/>
      <c r="P183" s="21"/>
      <c r="Q183" s="8"/>
      <c r="R183" s="8"/>
      <c r="S183" s="8"/>
      <c r="T183" s="8"/>
      <c r="U183" s="8"/>
    </row>
    <row r="184" spans="1:21" s="6" customFormat="1" ht="30" x14ac:dyDescent="0.25">
      <c r="A184" s="64"/>
      <c r="B184" s="67"/>
      <c r="C184" s="51" t="s">
        <v>18</v>
      </c>
      <c r="D184" s="7">
        <f t="shared" si="60"/>
        <v>0</v>
      </c>
      <c r="E184" s="7"/>
      <c r="F184" s="7"/>
      <c r="G184" s="7"/>
      <c r="H184" s="7"/>
      <c r="I184" s="7"/>
      <c r="J184" s="7"/>
      <c r="K184" s="7">
        <v>0</v>
      </c>
      <c r="L184" s="21"/>
      <c r="M184" s="7"/>
      <c r="N184" s="11"/>
      <c r="O184" s="7"/>
      <c r="P184" s="21"/>
      <c r="Q184" s="8"/>
      <c r="R184" s="8"/>
      <c r="S184" s="8"/>
      <c r="T184" s="8"/>
      <c r="U184" s="8"/>
    </row>
    <row r="185" spans="1:21" s="6" customFormat="1" ht="30" x14ac:dyDescent="0.25">
      <c r="A185" s="62" t="s">
        <v>315</v>
      </c>
      <c r="B185" s="62" t="s">
        <v>307</v>
      </c>
      <c r="C185" s="51" t="s">
        <v>14</v>
      </c>
      <c r="D185" s="7">
        <f t="shared" si="60"/>
        <v>120203.4</v>
      </c>
      <c r="E185" s="7">
        <f t="shared" ref="E185:P185" si="71">E186+E187+E188+E189</f>
        <v>0</v>
      </c>
      <c r="F185" s="7">
        <f t="shared" si="71"/>
        <v>0</v>
      </c>
      <c r="G185" s="7">
        <f t="shared" si="71"/>
        <v>0</v>
      </c>
      <c r="H185" s="7">
        <f t="shared" si="71"/>
        <v>0</v>
      </c>
      <c r="I185" s="7">
        <f t="shared" si="71"/>
        <v>0</v>
      </c>
      <c r="J185" s="7">
        <f t="shared" si="71"/>
        <v>0</v>
      </c>
      <c r="K185" s="7">
        <f t="shared" si="71"/>
        <v>0</v>
      </c>
      <c r="L185" s="7">
        <f t="shared" si="71"/>
        <v>0</v>
      </c>
      <c r="M185" s="7">
        <f t="shared" si="71"/>
        <v>0</v>
      </c>
      <c r="N185" s="7">
        <f t="shared" si="71"/>
        <v>120203.4</v>
      </c>
      <c r="O185" s="7">
        <f t="shared" si="71"/>
        <v>0</v>
      </c>
      <c r="P185" s="7">
        <f t="shared" si="71"/>
        <v>0</v>
      </c>
      <c r="Q185" s="8"/>
      <c r="R185" s="8"/>
      <c r="S185" s="8"/>
      <c r="T185" s="8"/>
      <c r="U185" s="8"/>
    </row>
    <row r="186" spans="1:21" s="6" customFormat="1" ht="30" x14ac:dyDescent="0.25">
      <c r="A186" s="63"/>
      <c r="B186" s="63"/>
      <c r="C186" s="51" t="s">
        <v>22</v>
      </c>
      <c r="D186" s="7">
        <f t="shared" si="60"/>
        <v>0</v>
      </c>
      <c r="E186" s="7"/>
      <c r="F186" s="7"/>
      <c r="G186" s="7"/>
      <c r="H186" s="7"/>
      <c r="I186" s="7"/>
      <c r="J186" s="7"/>
      <c r="K186" s="7"/>
      <c r="L186" s="21"/>
      <c r="M186" s="7"/>
      <c r="N186" s="11"/>
      <c r="O186" s="7"/>
      <c r="P186" s="21"/>
      <c r="Q186" s="8"/>
      <c r="R186" s="8"/>
      <c r="S186" s="8"/>
      <c r="T186" s="8"/>
      <c r="U186" s="8"/>
    </row>
    <row r="187" spans="1:21" s="6" customFormat="1" ht="30" x14ac:dyDescent="0.25">
      <c r="A187" s="63"/>
      <c r="B187" s="63"/>
      <c r="C187" s="51" t="s">
        <v>16</v>
      </c>
      <c r="D187" s="7">
        <f t="shared" si="60"/>
        <v>88469.7</v>
      </c>
      <c r="E187" s="7"/>
      <c r="F187" s="7"/>
      <c r="G187" s="7"/>
      <c r="H187" s="7"/>
      <c r="I187" s="7"/>
      <c r="J187" s="7"/>
      <c r="K187" s="7"/>
      <c r="L187" s="21"/>
      <c r="M187" s="7"/>
      <c r="N187" s="11">
        <v>88469.7</v>
      </c>
      <c r="O187" s="7"/>
      <c r="P187" s="21"/>
      <c r="Q187" s="8"/>
      <c r="R187" s="8"/>
      <c r="S187" s="8"/>
      <c r="T187" s="8"/>
      <c r="U187" s="8"/>
    </row>
    <row r="188" spans="1:21" s="6" customFormat="1" ht="60" x14ac:dyDescent="0.25">
      <c r="A188" s="63"/>
      <c r="B188" s="63"/>
      <c r="C188" s="51" t="s">
        <v>17</v>
      </c>
      <c r="D188" s="7">
        <f t="shared" si="60"/>
        <v>31733.7</v>
      </c>
      <c r="E188" s="7"/>
      <c r="F188" s="7"/>
      <c r="G188" s="7"/>
      <c r="H188" s="7"/>
      <c r="I188" s="7"/>
      <c r="J188" s="7"/>
      <c r="K188" s="7"/>
      <c r="L188" s="21"/>
      <c r="M188" s="7"/>
      <c r="N188" s="11">
        <v>31733.7</v>
      </c>
      <c r="O188" s="7"/>
      <c r="P188" s="21"/>
      <c r="Q188" s="8"/>
      <c r="R188" s="8"/>
      <c r="S188" s="8"/>
      <c r="T188" s="8"/>
      <c r="U188" s="8"/>
    </row>
    <row r="189" spans="1:21" s="6" customFormat="1" ht="30" x14ac:dyDescent="0.25">
      <c r="A189" s="64"/>
      <c r="B189" s="64"/>
      <c r="C189" s="51" t="s">
        <v>18</v>
      </c>
      <c r="D189" s="7">
        <f t="shared" si="60"/>
        <v>0</v>
      </c>
      <c r="E189" s="7"/>
      <c r="F189" s="7"/>
      <c r="G189" s="7"/>
      <c r="H189" s="7"/>
      <c r="I189" s="7"/>
      <c r="J189" s="7"/>
      <c r="K189" s="7"/>
      <c r="L189" s="21"/>
      <c r="M189" s="7"/>
      <c r="N189" s="11"/>
      <c r="O189" s="7"/>
      <c r="P189" s="21"/>
      <c r="Q189" s="8"/>
      <c r="R189" s="8"/>
      <c r="S189" s="8"/>
      <c r="T189" s="8"/>
      <c r="U189" s="8"/>
    </row>
    <row r="190" spans="1:21" s="6" customFormat="1" ht="30" x14ac:dyDescent="0.25">
      <c r="A190" s="65" t="s">
        <v>322</v>
      </c>
      <c r="B190" s="65" t="s">
        <v>323</v>
      </c>
      <c r="C190" s="51" t="s">
        <v>14</v>
      </c>
      <c r="D190" s="7">
        <f t="shared" si="60"/>
        <v>153410.1</v>
      </c>
      <c r="E190" s="7">
        <f t="shared" ref="E190:P190" si="72">E191+E192+E193+E194</f>
        <v>0</v>
      </c>
      <c r="F190" s="7">
        <f t="shared" si="72"/>
        <v>0</v>
      </c>
      <c r="G190" s="7">
        <f t="shared" si="72"/>
        <v>0</v>
      </c>
      <c r="H190" s="7">
        <f t="shared" si="72"/>
        <v>0</v>
      </c>
      <c r="I190" s="7">
        <f t="shared" si="72"/>
        <v>0</v>
      </c>
      <c r="J190" s="7">
        <f t="shared" si="72"/>
        <v>0</v>
      </c>
      <c r="K190" s="7">
        <f t="shared" si="72"/>
        <v>0</v>
      </c>
      <c r="L190" s="7">
        <f t="shared" si="72"/>
        <v>0</v>
      </c>
      <c r="M190" s="7">
        <f t="shared" si="72"/>
        <v>0</v>
      </c>
      <c r="N190" s="7">
        <f t="shared" si="72"/>
        <v>0</v>
      </c>
      <c r="O190" s="7">
        <f t="shared" si="72"/>
        <v>153410.1</v>
      </c>
      <c r="P190" s="7">
        <f t="shared" si="72"/>
        <v>0</v>
      </c>
      <c r="Q190" s="8"/>
      <c r="R190" s="8"/>
      <c r="S190" s="8"/>
      <c r="T190" s="8"/>
      <c r="U190" s="8"/>
    </row>
    <row r="191" spans="1:21" s="6" customFormat="1" ht="30" x14ac:dyDescent="0.25">
      <c r="A191" s="66"/>
      <c r="B191" s="66"/>
      <c r="C191" s="51" t="s">
        <v>22</v>
      </c>
      <c r="D191" s="7">
        <f t="shared" si="60"/>
        <v>0</v>
      </c>
      <c r="E191" s="7"/>
      <c r="F191" s="7"/>
      <c r="G191" s="7"/>
      <c r="H191" s="7"/>
      <c r="I191" s="7"/>
      <c r="J191" s="7"/>
      <c r="K191" s="7"/>
      <c r="L191" s="21"/>
      <c r="M191" s="7"/>
      <c r="N191" s="11"/>
      <c r="O191" s="20"/>
      <c r="P191" s="21"/>
      <c r="Q191" s="8"/>
      <c r="R191" s="8"/>
      <c r="S191" s="8"/>
      <c r="T191" s="8"/>
      <c r="U191" s="8"/>
    </row>
    <row r="192" spans="1:21" s="6" customFormat="1" ht="30" x14ac:dyDescent="0.25">
      <c r="A192" s="66"/>
      <c r="B192" s="66"/>
      <c r="C192" s="51" t="s">
        <v>16</v>
      </c>
      <c r="D192" s="7">
        <f t="shared" si="60"/>
        <v>102779.3</v>
      </c>
      <c r="E192" s="7"/>
      <c r="F192" s="7"/>
      <c r="G192" s="7"/>
      <c r="H192" s="7"/>
      <c r="I192" s="7"/>
      <c r="J192" s="7"/>
      <c r="K192" s="7"/>
      <c r="L192" s="21"/>
      <c r="M192" s="7"/>
      <c r="N192" s="11"/>
      <c r="O192" s="32">
        <v>102779.3</v>
      </c>
      <c r="P192" s="21"/>
      <c r="Q192" s="8"/>
      <c r="R192" s="8"/>
      <c r="S192" s="8"/>
      <c r="T192" s="8"/>
      <c r="U192" s="8"/>
    </row>
    <row r="193" spans="1:21" s="6" customFormat="1" ht="60" x14ac:dyDescent="0.25">
      <c r="A193" s="66"/>
      <c r="B193" s="66"/>
      <c r="C193" s="51" t="s">
        <v>17</v>
      </c>
      <c r="D193" s="7">
        <f t="shared" si="60"/>
        <v>50630.8</v>
      </c>
      <c r="E193" s="7"/>
      <c r="F193" s="7"/>
      <c r="G193" s="7"/>
      <c r="H193" s="7"/>
      <c r="I193" s="7"/>
      <c r="J193" s="7"/>
      <c r="K193" s="7"/>
      <c r="L193" s="21"/>
      <c r="M193" s="7"/>
      <c r="N193" s="11"/>
      <c r="O193" s="32">
        <v>50630.8</v>
      </c>
      <c r="P193" s="21"/>
      <c r="Q193" s="8"/>
      <c r="R193" s="8"/>
      <c r="S193" s="8"/>
      <c r="T193" s="8"/>
      <c r="U193" s="8"/>
    </row>
    <row r="194" spans="1:21" s="6" customFormat="1" ht="30" x14ac:dyDescent="0.25">
      <c r="A194" s="67"/>
      <c r="B194" s="67"/>
      <c r="C194" s="51" t="s">
        <v>18</v>
      </c>
      <c r="D194" s="7">
        <f t="shared" si="60"/>
        <v>0</v>
      </c>
      <c r="E194" s="7"/>
      <c r="F194" s="7"/>
      <c r="G194" s="7"/>
      <c r="H194" s="7"/>
      <c r="I194" s="7"/>
      <c r="J194" s="7"/>
      <c r="K194" s="7"/>
      <c r="L194" s="21"/>
      <c r="M194" s="7"/>
      <c r="N194" s="11"/>
      <c r="O194" s="20"/>
      <c r="P194" s="21"/>
      <c r="Q194" s="8"/>
      <c r="R194" s="8"/>
      <c r="S194" s="8"/>
      <c r="T194" s="8"/>
      <c r="U194" s="8"/>
    </row>
    <row r="195" spans="1:21" s="6" customFormat="1" ht="30" x14ac:dyDescent="0.25">
      <c r="A195" s="62" t="s">
        <v>335</v>
      </c>
      <c r="B195" s="62" t="s">
        <v>358</v>
      </c>
      <c r="C195" s="51" t="s">
        <v>14</v>
      </c>
      <c r="D195" s="7">
        <f t="shared" si="60"/>
        <v>1547390.1</v>
      </c>
      <c r="E195" s="7">
        <f t="shared" ref="E195:P195" si="73">E196+E197+E198+E199</f>
        <v>0</v>
      </c>
      <c r="F195" s="7">
        <f t="shared" si="73"/>
        <v>0</v>
      </c>
      <c r="G195" s="7">
        <f t="shared" si="73"/>
        <v>0</v>
      </c>
      <c r="H195" s="7">
        <f t="shared" si="73"/>
        <v>0</v>
      </c>
      <c r="I195" s="7">
        <f t="shared" si="73"/>
        <v>0</v>
      </c>
      <c r="J195" s="7">
        <f t="shared" si="73"/>
        <v>0</v>
      </c>
      <c r="K195" s="7">
        <f t="shared" si="73"/>
        <v>0</v>
      </c>
      <c r="L195" s="7">
        <f t="shared" si="73"/>
        <v>0</v>
      </c>
      <c r="M195" s="7">
        <f t="shared" si="73"/>
        <v>0</v>
      </c>
      <c r="N195" s="7">
        <f t="shared" si="73"/>
        <v>0</v>
      </c>
      <c r="O195" s="7">
        <f t="shared" si="73"/>
        <v>0</v>
      </c>
      <c r="P195" s="7">
        <f t="shared" si="73"/>
        <v>1547390.1</v>
      </c>
      <c r="Q195" s="8"/>
      <c r="R195" s="8"/>
      <c r="S195" s="8"/>
      <c r="T195" s="8"/>
      <c r="U195" s="8"/>
    </row>
    <row r="196" spans="1:21" s="6" customFormat="1" ht="30" x14ac:dyDescent="0.25">
      <c r="A196" s="63"/>
      <c r="B196" s="63"/>
      <c r="C196" s="51" t="s">
        <v>22</v>
      </c>
      <c r="D196" s="7">
        <f t="shared" si="60"/>
        <v>0</v>
      </c>
      <c r="E196" s="7"/>
      <c r="F196" s="7"/>
      <c r="G196" s="7"/>
      <c r="H196" s="7"/>
      <c r="I196" s="7"/>
      <c r="J196" s="7"/>
      <c r="K196" s="7"/>
      <c r="L196" s="21"/>
      <c r="M196" s="7"/>
      <c r="N196" s="11"/>
      <c r="O196" s="20"/>
      <c r="P196" s="21"/>
      <c r="Q196" s="8"/>
      <c r="R196" s="8"/>
      <c r="S196" s="8"/>
      <c r="T196" s="8"/>
      <c r="U196" s="8"/>
    </row>
    <row r="197" spans="1:21" s="6" customFormat="1" ht="30" x14ac:dyDescent="0.25">
      <c r="A197" s="63"/>
      <c r="B197" s="63"/>
      <c r="C197" s="51" t="s">
        <v>16</v>
      </c>
      <c r="D197" s="7">
        <f t="shared" si="60"/>
        <v>1126500</v>
      </c>
      <c r="E197" s="7"/>
      <c r="F197" s="7"/>
      <c r="G197" s="7"/>
      <c r="H197" s="7"/>
      <c r="I197" s="7"/>
      <c r="J197" s="7"/>
      <c r="K197" s="7"/>
      <c r="L197" s="21"/>
      <c r="M197" s="7"/>
      <c r="N197" s="11"/>
      <c r="O197" s="20"/>
      <c r="P197" s="57">
        <v>1126500</v>
      </c>
      <c r="Q197" s="8"/>
      <c r="R197" s="8"/>
      <c r="S197" s="8"/>
      <c r="T197" s="8"/>
      <c r="U197" s="8"/>
    </row>
    <row r="198" spans="1:21" s="6" customFormat="1" ht="67.5" customHeight="1" x14ac:dyDescent="0.25">
      <c r="A198" s="63"/>
      <c r="B198" s="63"/>
      <c r="C198" s="51" t="s">
        <v>17</v>
      </c>
      <c r="D198" s="7">
        <f t="shared" si="60"/>
        <v>420890.1</v>
      </c>
      <c r="E198" s="7"/>
      <c r="F198" s="7"/>
      <c r="G198" s="7"/>
      <c r="H198" s="7"/>
      <c r="I198" s="7"/>
      <c r="J198" s="7"/>
      <c r="K198" s="7"/>
      <c r="L198" s="21"/>
      <c r="M198" s="7"/>
      <c r="N198" s="11"/>
      <c r="O198" s="20"/>
      <c r="P198" s="21">
        <v>420890.1</v>
      </c>
      <c r="Q198" s="8"/>
      <c r="R198" s="8"/>
      <c r="S198" s="8"/>
      <c r="T198" s="8"/>
      <c r="U198" s="8"/>
    </row>
    <row r="199" spans="1:21" s="6" customFormat="1" ht="48" customHeight="1" x14ac:dyDescent="0.25">
      <c r="A199" s="64"/>
      <c r="B199" s="64"/>
      <c r="C199" s="51" t="s">
        <v>18</v>
      </c>
      <c r="D199" s="7">
        <f t="shared" ref="D199:D262" si="74">SUM(E199:P199)</f>
        <v>0</v>
      </c>
      <c r="E199" s="7"/>
      <c r="F199" s="7"/>
      <c r="G199" s="7"/>
      <c r="H199" s="7"/>
      <c r="I199" s="7"/>
      <c r="J199" s="7"/>
      <c r="K199" s="7"/>
      <c r="L199" s="21"/>
      <c r="M199" s="7"/>
      <c r="N199" s="11"/>
      <c r="O199" s="20"/>
      <c r="P199" s="21"/>
      <c r="Q199" s="8"/>
      <c r="R199" s="8"/>
      <c r="S199" s="8"/>
      <c r="T199" s="8"/>
      <c r="U199" s="8"/>
    </row>
    <row r="200" spans="1:21" s="6" customFormat="1" ht="37.5" customHeight="1" x14ac:dyDescent="0.25">
      <c r="A200" s="62" t="s">
        <v>78</v>
      </c>
      <c r="B200" s="62" t="s">
        <v>79</v>
      </c>
      <c r="C200" s="51" t="s">
        <v>14</v>
      </c>
      <c r="D200" s="7">
        <f t="shared" si="74"/>
        <v>36000</v>
      </c>
      <c r="E200" s="7">
        <f t="shared" ref="E200:P200" si="75">E201+E202+E203+E204</f>
        <v>36000</v>
      </c>
      <c r="F200" s="7">
        <f t="shared" si="75"/>
        <v>0</v>
      </c>
      <c r="G200" s="7">
        <f t="shared" si="75"/>
        <v>0</v>
      </c>
      <c r="H200" s="7">
        <f t="shared" si="75"/>
        <v>0</v>
      </c>
      <c r="I200" s="7">
        <f t="shared" si="75"/>
        <v>0</v>
      </c>
      <c r="J200" s="7">
        <f t="shared" si="75"/>
        <v>0</v>
      </c>
      <c r="K200" s="7">
        <f t="shared" si="75"/>
        <v>0</v>
      </c>
      <c r="L200" s="7">
        <f t="shared" si="75"/>
        <v>0</v>
      </c>
      <c r="M200" s="7">
        <f t="shared" si="75"/>
        <v>0</v>
      </c>
      <c r="N200" s="7">
        <f t="shared" si="75"/>
        <v>0</v>
      </c>
      <c r="O200" s="7">
        <f t="shared" si="75"/>
        <v>0</v>
      </c>
      <c r="P200" s="7">
        <f t="shared" si="75"/>
        <v>0</v>
      </c>
      <c r="Q200" s="8"/>
      <c r="R200" s="8"/>
      <c r="S200" s="8"/>
      <c r="T200" s="8"/>
      <c r="U200" s="8"/>
    </row>
    <row r="201" spans="1:21" s="6" customFormat="1" ht="38.25" customHeight="1" x14ac:dyDescent="0.25">
      <c r="A201" s="63"/>
      <c r="B201" s="63"/>
      <c r="C201" s="51" t="s">
        <v>22</v>
      </c>
      <c r="D201" s="7">
        <f t="shared" si="74"/>
        <v>0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21"/>
      <c r="Q201" s="8"/>
      <c r="R201" s="8"/>
      <c r="S201" s="8"/>
      <c r="T201" s="8"/>
      <c r="U201" s="8"/>
    </row>
    <row r="202" spans="1:21" s="6" customFormat="1" ht="40.5" customHeight="1" x14ac:dyDescent="0.25">
      <c r="A202" s="63"/>
      <c r="B202" s="63"/>
      <c r="C202" s="51" t="s">
        <v>16</v>
      </c>
      <c r="D202" s="7">
        <f t="shared" si="74"/>
        <v>0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21"/>
      <c r="Q202" s="8"/>
      <c r="R202" s="8"/>
      <c r="S202" s="8"/>
      <c r="T202" s="8"/>
      <c r="U202" s="8"/>
    </row>
    <row r="203" spans="1:21" s="6" customFormat="1" ht="60" x14ac:dyDescent="0.25">
      <c r="A203" s="63"/>
      <c r="B203" s="63"/>
      <c r="C203" s="51" t="s">
        <v>17</v>
      </c>
      <c r="D203" s="7">
        <f t="shared" si="74"/>
        <v>0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21"/>
      <c r="Q203" s="8"/>
      <c r="R203" s="8"/>
      <c r="S203" s="8"/>
      <c r="T203" s="8"/>
      <c r="U203" s="8"/>
    </row>
    <row r="204" spans="1:21" s="6" customFormat="1" ht="40.5" customHeight="1" x14ac:dyDescent="0.25">
      <c r="A204" s="64"/>
      <c r="B204" s="64"/>
      <c r="C204" s="51" t="s">
        <v>18</v>
      </c>
      <c r="D204" s="7">
        <f t="shared" si="74"/>
        <v>36000</v>
      </c>
      <c r="E204" s="7">
        <v>36000</v>
      </c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21"/>
      <c r="Q204" s="8"/>
      <c r="R204" s="8"/>
      <c r="S204" s="8"/>
      <c r="T204" s="8"/>
      <c r="U204" s="8"/>
    </row>
    <row r="205" spans="1:21" s="6" customFormat="1" ht="38.25" customHeight="1" x14ac:dyDescent="0.25">
      <c r="A205" s="79" t="s">
        <v>80</v>
      </c>
      <c r="B205" s="79" t="s">
        <v>81</v>
      </c>
      <c r="C205" s="51" t="s">
        <v>14</v>
      </c>
      <c r="D205" s="7">
        <f t="shared" si="74"/>
        <v>25190.799999999999</v>
      </c>
      <c r="E205" s="7">
        <f t="shared" ref="E205:P205" si="76">E206+E207+E208+E209</f>
        <v>0</v>
      </c>
      <c r="F205" s="7">
        <f t="shared" si="76"/>
        <v>0</v>
      </c>
      <c r="G205" s="7">
        <f t="shared" si="76"/>
        <v>0</v>
      </c>
      <c r="H205" s="7">
        <f t="shared" si="76"/>
        <v>25190.799999999999</v>
      </c>
      <c r="I205" s="7">
        <f t="shared" si="76"/>
        <v>0</v>
      </c>
      <c r="J205" s="7">
        <f t="shared" si="76"/>
        <v>0</v>
      </c>
      <c r="K205" s="7">
        <f t="shared" si="76"/>
        <v>0</v>
      </c>
      <c r="L205" s="7">
        <f t="shared" si="76"/>
        <v>0</v>
      </c>
      <c r="M205" s="7">
        <f t="shared" si="76"/>
        <v>0</v>
      </c>
      <c r="N205" s="7">
        <f t="shared" si="76"/>
        <v>0</v>
      </c>
      <c r="O205" s="7">
        <f t="shared" si="76"/>
        <v>0</v>
      </c>
      <c r="P205" s="7">
        <f t="shared" si="76"/>
        <v>0</v>
      </c>
      <c r="Q205" s="8"/>
      <c r="R205" s="8"/>
      <c r="S205" s="8"/>
      <c r="T205" s="8"/>
      <c r="U205" s="8"/>
    </row>
    <row r="206" spans="1:21" s="6" customFormat="1" ht="30" x14ac:dyDescent="0.25">
      <c r="A206" s="80"/>
      <c r="B206" s="80"/>
      <c r="C206" s="51" t="s">
        <v>22</v>
      </c>
      <c r="D206" s="7">
        <f t="shared" si="74"/>
        <v>0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21"/>
      <c r="Q206" s="8"/>
      <c r="R206" s="8"/>
      <c r="S206" s="8"/>
      <c r="T206" s="8"/>
      <c r="U206" s="8"/>
    </row>
    <row r="207" spans="1:21" s="6" customFormat="1" ht="30" x14ac:dyDescent="0.25">
      <c r="A207" s="80"/>
      <c r="B207" s="80"/>
      <c r="C207" s="51" t="s">
        <v>16</v>
      </c>
      <c r="D207" s="7">
        <f t="shared" si="74"/>
        <v>0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21"/>
      <c r="Q207" s="8"/>
      <c r="R207" s="8"/>
      <c r="S207" s="8"/>
      <c r="T207" s="8"/>
      <c r="U207" s="8"/>
    </row>
    <row r="208" spans="1:21" s="6" customFormat="1" ht="60" x14ac:dyDescent="0.25">
      <c r="A208" s="80"/>
      <c r="B208" s="80"/>
      <c r="C208" s="51" t="s">
        <v>17</v>
      </c>
      <c r="D208" s="7">
        <f t="shared" si="74"/>
        <v>25190.799999999999</v>
      </c>
      <c r="E208" s="7"/>
      <c r="F208" s="7"/>
      <c r="G208" s="7"/>
      <c r="H208" s="7">
        <v>25190.799999999999</v>
      </c>
      <c r="I208" s="7"/>
      <c r="J208" s="7"/>
      <c r="K208" s="7"/>
      <c r="L208" s="7"/>
      <c r="M208" s="7"/>
      <c r="N208" s="7"/>
      <c r="O208" s="7"/>
      <c r="P208" s="21"/>
      <c r="Q208" s="8"/>
      <c r="R208" s="8"/>
      <c r="S208" s="8"/>
      <c r="T208" s="8"/>
      <c r="U208" s="8"/>
    </row>
    <row r="209" spans="1:21" s="6" customFormat="1" ht="30" x14ac:dyDescent="0.25">
      <c r="A209" s="81"/>
      <c r="B209" s="81"/>
      <c r="C209" s="51" t="s">
        <v>18</v>
      </c>
      <c r="D209" s="7">
        <f t="shared" si="74"/>
        <v>0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21"/>
      <c r="Q209" s="8"/>
      <c r="R209" s="8"/>
      <c r="S209" s="8"/>
      <c r="T209" s="8"/>
      <c r="U209" s="8"/>
    </row>
    <row r="210" spans="1:21" s="6" customFormat="1" ht="30" x14ac:dyDescent="0.25">
      <c r="A210" s="62" t="s">
        <v>82</v>
      </c>
      <c r="B210" s="71" t="s">
        <v>83</v>
      </c>
      <c r="C210" s="51" t="s">
        <v>14</v>
      </c>
      <c r="D210" s="7">
        <f t="shared" si="74"/>
        <v>835719.43</v>
      </c>
      <c r="E210" s="7">
        <f t="shared" ref="E210:P210" si="77">E211+E212+E213+E214</f>
        <v>115951.18</v>
      </c>
      <c r="F210" s="7">
        <f t="shared" si="77"/>
        <v>49634.18</v>
      </c>
      <c r="G210" s="7">
        <f t="shared" si="77"/>
        <v>34453.56</v>
      </c>
      <c r="H210" s="7">
        <f t="shared" si="77"/>
        <v>45901.17</v>
      </c>
      <c r="I210" s="7">
        <f t="shared" si="77"/>
        <v>47132.38</v>
      </c>
      <c r="J210" s="7">
        <f t="shared" si="77"/>
        <v>66694.27</v>
      </c>
      <c r="K210" s="7">
        <f t="shared" si="77"/>
        <v>74156.11</v>
      </c>
      <c r="L210" s="7">
        <f t="shared" si="77"/>
        <v>63361.47</v>
      </c>
      <c r="M210" s="7">
        <f t="shared" si="77"/>
        <v>61021.279999999999</v>
      </c>
      <c r="N210" s="7">
        <f t="shared" si="77"/>
        <v>59442.13</v>
      </c>
      <c r="O210" s="7">
        <f t="shared" si="77"/>
        <v>74755.399999999994</v>
      </c>
      <c r="P210" s="7">
        <f t="shared" si="77"/>
        <v>143216.29999999999</v>
      </c>
      <c r="Q210" s="8"/>
      <c r="R210" s="8"/>
      <c r="S210" s="8"/>
      <c r="T210" s="8"/>
      <c r="U210" s="8"/>
    </row>
    <row r="211" spans="1:21" s="6" customFormat="1" ht="30" x14ac:dyDescent="0.25">
      <c r="A211" s="63"/>
      <c r="B211" s="72"/>
      <c r="C211" s="51" t="s">
        <v>22</v>
      </c>
      <c r="D211" s="7">
        <f t="shared" si="74"/>
        <v>28146.720000000001</v>
      </c>
      <c r="E211" s="7">
        <f>E216+E221</f>
        <v>18670.88</v>
      </c>
      <c r="F211" s="7">
        <f t="shared" ref="F211:K211" si="78">F216+F221</f>
        <v>4251.3500000000004</v>
      </c>
      <c r="G211" s="7">
        <f t="shared" si="78"/>
        <v>2723.32</v>
      </c>
      <c r="H211" s="7">
        <f t="shared" si="78"/>
        <v>1256.58</v>
      </c>
      <c r="I211" s="7">
        <f t="shared" si="78"/>
        <v>407.3</v>
      </c>
      <c r="J211" s="7">
        <f t="shared" si="78"/>
        <v>379.81</v>
      </c>
      <c r="K211" s="7">
        <f t="shared" si="78"/>
        <v>457.48</v>
      </c>
      <c r="L211" s="7">
        <f>L216+L221</f>
        <v>0</v>
      </c>
      <c r="M211" s="7">
        <f t="shared" ref="M211:P214" si="79">M216+M221</f>
        <v>0</v>
      </c>
      <c r="N211" s="7">
        <f t="shared" si="79"/>
        <v>0</v>
      </c>
      <c r="O211" s="7">
        <f t="shared" si="79"/>
        <v>0</v>
      </c>
      <c r="P211" s="7">
        <f t="shared" si="79"/>
        <v>0</v>
      </c>
      <c r="Q211" s="8"/>
      <c r="R211" s="8"/>
      <c r="S211" s="8"/>
      <c r="T211" s="8"/>
      <c r="U211" s="8"/>
    </row>
    <row r="212" spans="1:21" s="6" customFormat="1" ht="30" x14ac:dyDescent="0.25">
      <c r="A212" s="63"/>
      <c r="B212" s="72"/>
      <c r="C212" s="51" t="s">
        <v>16</v>
      </c>
      <c r="D212" s="7">
        <f t="shared" si="74"/>
        <v>262565.15999999997</v>
      </c>
      <c r="E212" s="7">
        <f t="shared" ref="E212:O214" si="80">E217+E222</f>
        <v>49350.2</v>
      </c>
      <c r="F212" s="7">
        <f t="shared" si="80"/>
        <v>15969.13</v>
      </c>
      <c r="G212" s="7">
        <f t="shared" si="80"/>
        <v>5931.7</v>
      </c>
      <c r="H212" s="7">
        <f t="shared" si="80"/>
        <v>20543.73</v>
      </c>
      <c r="I212" s="7">
        <f t="shared" si="80"/>
        <v>17093.48</v>
      </c>
      <c r="J212" s="7">
        <f t="shared" si="80"/>
        <v>19888.28</v>
      </c>
      <c r="K212" s="7">
        <f t="shared" si="80"/>
        <v>15540.2</v>
      </c>
      <c r="L212" s="7">
        <f t="shared" si="80"/>
        <v>18025.79</v>
      </c>
      <c r="M212" s="7">
        <f t="shared" si="79"/>
        <v>15201.46</v>
      </c>
      <c r="N212" s="7">
        <f t="shared" si="80"/>
        <v>20487.580000000002</v>
      </c>
      <c r="O212" s="7">
        <f t="shared" si="80"/>
        <v>24195.81</v>
      </c>
      <c r="P212" s="7">
        <f t="shared" si="79"/>
        <v>40337.800000000003</v>
      </c>
      <c r="Q212" s="8"/>
      <c r="R212" s="8"/>
      <c r="S212" s="8"/>
      <c r="T212" s="8"/>
      <c r="U212" s="8"/>
    </row>
    <row r="213" spans="1:21" s="6" customFormat="1" ht="60" x14ac:dyDescent="0.25">
      <c r="A213" s="63"/>
      <c r="B213" s="72"/>
      <c r="C213" s="51" t="s">
        <v>17</v>
      </c>
      <c r="D213" s="7">
        <f t="shared" si="74"/>
        <v>390137.67</v>
      </c>
      <c r="E213" s="7">
        <f t="shared" si="80"/>
        <v>43199.9</v>
      </c>
      <c r="F213" s="7">
        <f t="shared" si="80"/>
        <v>25948</v>
      </c>
      <c r="G213" s="7">
        <f t="shared" si="80"/>
        <v>21507.51</v>
      </c>
      <c r="H213" s="7">
        <f t="shared" si="80"/>
        <v>17052.599999999999</v>
      </c>
      <c r="I213" s="7">
        <f t="shared" si="80"/>
        <v>21615.15</v>
      </c>
      <c r="J213" s="7">
        <f t="shared" si="80"/>
        <v>20168.59</v>
      </c>
      <c r="K213" s="7">
        <f t="shared" si="80"/>
        <v>23945.25</v>
      </c>
      <c r="L213" s="7">
        <f t="shared" si="80"/>
        <v>27032.880000000001</v>
      </c>
      <c r="M213" s="7">
        <f t="shared" si="80"/>
        <v>32545.35</v>
      </c>
      <c r="N213" s="7">
        <f t="shared" si="80"/>
        <v>28127.35</v>
      </c>
      <c r="O213" s="7">
        <f t="shared" si="80"/>
        <v>42216.69</v>
      </c>
      <c r="P213" s="7">
        <f t="shared" si="79"/>
        <v>86778.4</v>
      </c>
      <c r="Q213" s="8"/>
      <c r="R213" s="8"/>
      <c r="S213" s="8"/>
      <c r="T213" s="8"/>
      <c r="U213" s="8"/>
    </row>
    <row r="214" spans="1:21" s="6" customFormat="1" ht="30" x14ac:dyDescent="0.25">
      <c r="A214" s="64"/>
      <c r="B214" s="73"/>
      <c r="C214" s="51" t="s">
        <v>18</v>
      </c>
      <c r="D214" s="7">
        <f t="shared" si="74"/>
        <v>154869.88</v>
      </c>
      <c r="E214" s="7">
        <f t="shared" si="80"/>
        <v>4730.2</v>
      </c>
      <c r="F214" s="7">
        <f t="shared" si="80"/>
        <v>3465.7</v>
      </c>
      <c r="G214" s="7">
        <f t="shared" si="80"/>
        <v>4291.03</v>
      </c>
      <c r="H214" s="7">
        <f t="shared" si="80"/>
        <v>7048.26</v>
      </c>
      <c r="I214" s="7">
        <f t="shared" si="80"/>
        <v>8016.45</v>
      </c>
      <c r="J214" s="7">
        <f t="shared" si="80"/>
        <v>26257.59</v>
      </c>
      <c r="K214" s="7">
        <f t="shared" si="80"/>
        <v>34213.18</v>
      </c>
      <c r="L214" s="7">
        <f t="shared" si="80"/>
        <v>18302.8</v>
      </c>
      <c r="M214" s="7">
        <f t="shared" si="80"/>
        <v>13274.47</v>
      </c>
      <c r="N214" s="7">
        <f t="shared" si="80"/>
        <v>10827.2</v>
      </c>
      <c r="O214" s="7">
        <f t="shared" si="80"/>
        <v>8342.9</v>
      </c>
      <c r="P214" s="7">
        <f t="shared" si="79"/>
        <v>16100.1</v>
      </c>
      <c r="Q214" s="8"/>
      <c r="R214" s="8"/>
      <c r="S214" s="8"/>
      <c r="T214" s="8"/>
      <c r="U214" s="8"/>
    </row>
    <row r="215" spans="1:21" s="6" customFormat="1" ht="30" x14ac:dyDescent="0.25">
      <c r="A215" s="62" t="s">
        <v>84</v>
      </c>
      <c r="B215" s="68" t="s">
        <v>85</v>
      </c>
      <c r="C215" s="51" t="s">
        <v>14</v>
      </c>
      <c r="D215" s="7">
        <f t="shared" si="74"/>
        <v>829029.73</v>
      </c>
      <c r="E215" s="7">
        <f t="shared" ref="E215:P215" si="81">E216+E217+E218+E219</f>
        <v>109261.48</v>
      </c>
      <c r="F215" s="7">
        <f t="shared" si="81"/>
        <v>49634.18</v>
      </c>
      <c r="G215" s="7">
        <f t="shared" si="81"/>
        <v>34453.56</v>
      </c>
      <c r="H215" s="7">
        <f t="shared" si="81"/>
        <v>45901.17</v>
      </c>
      <c r="I215" s="7">
        <f t="shared" si="81"/>
        <v>47132.38</v>
      </c>
      <c r="J215" s="7">
        <f t="shared" si="81"/>
        <v>66694.27</v>
      </c>
      <c r="K215" s="7">
        <f t="shared" si="81"/>
        <v>74156.11</v>
      </c>
      <c r="L215" s="7">
        <f t="shared" si="81"/>
        <v>63361.47</v>
      </c>
      <c r="M215" s="7">
        <f t="shared" si="81"/>
        <v>61021.279999999999</v>
      </c>
      <c r="N215" s="7">
        <f t="shared" si="81"/>
        <v>59442.13</v>
      </c>
      <c r="O215" s="7">
        <f t="shared" si="81"/>
        <v>74755.399999999994</v>
      </c>
      <c r="P215" s="7">
        <f t="shared" si="81"/>
        <v>143216.29999999999</v>
      </c>
      <c r="Q215" s="8"/>
      <c r="R215" s="8"/>
      <c r="S215" s="8"/>
      <c r="T215" s="8"/>
      <c r="U215" s="8"/>
    </row>
    <row r="216" spans="1:21" s="6" customFormat="1" ht="30" x14ac:dyDescent="0.25">
      <c r="A216" s="63"/>
      <c r="B216" s="69"/>
      <c r="C216" s="51" t="s">
        <v>22</v>
      </c>
      <c r="D216" s="7">
        <f t="shared" si="74"/>
        <v>28146.720000000001</v>
      </c>
      <c r="E216" s="7">
        <v>18670.88</v>
      </c>
      <c r="F216" s="7">
        <v>4251.3500000000004</v>
      </c>
      <c r="G216" s="7">
        <v>2723.32</v>
      </c>
      <c r="H216" s="7">
        <v>1256.58</v>
      </c>
      <c r="I216" s="7">
        <v>407.3</v>
      </c>
      <c r="J216" s="7">
        <v>379.81</v>
      </c>
      <c r="K216" s="7">
        <v>457.48</v>
      </c>
      <c r="L216" s="7">
        <v>0</v>
      </c>
      <c r="M216" s="7"/>
      <c r="N216" s="7"/>
      <c r="O216" s="17"/>
      <c r="P216" s="21"/>
      <c r="Q216" s="8"/>
      <c r="R216" s="8"/>
      <c r="S216" s="8"/>
      <c r="T216" s="8"/>
      <c r="U216" s="8"/>
    </row>
    <row r="217" spans="1:21" s="6" customFormat="1" ht="30" x14ac:dyDescent="0.25">
      <c r="A217" s="63"/>
      <c r="B217" s="69"/>
      <c r="C217" s="51" t="s">
        <v>16</v>
      </c>
      <c r="D217" s="7">
        <f t="shared" si="74"/>
        <v>262565.15999999997</v>
      </c>
      <c r="E217" s="7">
        <v>49350.2</v>
      </c>
      <c r="F217" s="7">
        <v>15969.13</v>
      </c>
      <c r="G217" s="7">
        <v>5931.7</v>
      </c>
      <c r="H217" s="7">
        <v>20543.73</v>
      </c>
      <c r="I217" s="7">
        <v>17093.48</v>
      </c>
      <c r="J217" s="7">
        <v>19888.28</v>
      </c>
      <c r="K217" s="7">
        <v>15540.2</v>
      </c>
      <c r="L217" s="7">
        <v>18025.79</v>
      </c>
      <c r="M217" s="30">
        <v>15201.46</v>
      </c>
      <c r="N217" s="7">
        <v>20487.580000000002</v>
      </c>
      <c r="O217" s="24">
        <v>24195.81</v>
      </c>
      <c r="P217" s="21">
        <v>40337.800000000003</v>
      </c>
      <c r="Q217" s="8"/>
      <c r="R217" s="8"/>
      <c r="S217" s="8"/>
      <c r="T217" s="8"/>
      <c r="U217" s="8"/>
    </row>
    <row r="218" spans="1:21" s="6" customFormat="1" ht="60" x14ac:dyDescent="0.25">
      <c r="A218" s="63"/>
      <c r="B218" s="69"/>
      <c r="C218" s="51" t="s">
        <v>17</v>
      </c>
      <c r="D218" s="7">
        <f t="shared" si="74"/>
        <v>383447.97</v>
      </c>
      <c r="E218" s="7">
        <v>36510.199999999997</v>
      </c>
      <c r="F218" s="7">
        <v>25948</v>
      </c>
      <c r="G218" s="7">
        <v>21507.51</v>
      </c>
      <c r="H218" s="7">
        <v>17052.599999999999</v>
      </c>
      <c r="I218" s="7">
        <v>21615.15</v>
      </c>
      <c r="J218" s="7">
        <v>20168.59</v>
      </c>
      <c r="K218" s="7">
        <v>23945.25</v>
      </c>
      <c r="L218" s="7">
        <v>27032.880000000001</v>
      </c>
      <c r="M218" s="30">
        <v>32545.35</v>
      </c>
      <c r="N218" s="7">
        <v>28127.35</v>
      </c>
      <c r="O218" s="24">
        <v>42216.69</v>
      </c>
      <c r="P218" s="21">
        <v>86778.4</v>
      </c>
      <c r="Q218" s="8"/>
      <c r="R218" s="8"/>
      <c r="S218" s="8"/>
      <c r="T218" s="8"/>
      <c r="U218" s="8"/>
    </row>
    <row r="219" spans="1:21" s="6" customFormat="1" ht="30" x14ac:dyDescent="0.25">
      <c r="A219" s="64"/>
      <c r="B219" s="70"/>
      <c r="C219" s="51" t="s">
        <v>18</v>
      </c>
      <c r="D219" s="7">
        <f t="shared" si="74"/>
        <v>154869.88</v>
      </c>
      <c r="E219" s="7">
        <v>4730.2</v>
      </c>
      <c r="F219" s="7">
        <v>3465.7</v>
      </c>
      <c r="G219" s="7">
        <v>4291.03</v>
      </c>
      <c r="H219" s="7">
        <v>7048.26</v>
      </c>
      <c r="I219" s="7">
        <v>8016.45</v>
      </c>
      <c r="J219" s="7">
        <v>26257.59</v>
      </c>
      <c r="K219" s="7">
        <v>34213.18</v>
      </c>
      <c r="L219" s="7">
        <v>18302.8</v>
      </c>
      <c r="M219" s="30">
        <v>13274.47</v>
      </c>
      <c r="N219" s="7">
        <v>10827.2</v>
      </c>
      <c r="O219" s="30">
        <v>8342.9</v>
      </c>
      <c r="P219" s="21">
        <v>16100.1</v>
      </c>
      <c r="Q219" s="8"/>
      <c r="R219" s="8"/>
      <c r="S219" s="8"/>
      <c r="T219" s="8"/>
      <c r="U219" s="8"/>
    </row>
    <row r="220" spans="1:21" s="6" customFormat="1" ht="36" customHeight="1" x14ac:dyDescent="0.25">
      <c r="A220" s="62" t="s">
        <v>86</v>
      </c>
      <c r="B220" s="71" t="s">
        <v>87</v>
      </c>
      <c r="C220" s="51" t="s">
        <v>14</v>
      </c>
      <c r="D220" s="7">
        <f t="shared" si="74"/>
        <v>6689.7</v>
      </c>
      <c r="E220" s="7">
        <f t="shared" ref="E220:P220" si="82">E221+E222+E223+E224</f>
        <v>6689.7</v>
      </c>
      <c r="F220" s="7">
        <f t="shared" si="82"/>
        <v>0</v>
      </c>
      <c r="G220" s="7">
        <f t="shared" si="82"/>
        <v>0</v>
      </c>
      <c r="H220" s="7">
        <f t="shared" si="82"/>
        <v>0</v>
      </c>
      <c r="I220" s="7">
        <f t="shared" si="82"/>
        <v>0</v>
      </c>
      <c r="J220" s="7">
        <f t="shared" si="82"/>
        <v>0</v>
      </c>
      <c r="K220" s="7">
        <f t="shared" si="82"/>
        <v>0</v>
      </c>
      <c r="L220" s="7">
        <f t="shared" si="82"/>
        <v>0</v>
      </c>
      <c r="M220" s="7">
        <f t="shared" si="82"/>
        <v>0</v>
      </c>
      <c r="N220" s="7">
        <f t="shared" si="82"/>
        <v>0</v>
      </c>
      <c r="O220" s="7">
        <f t="shared" si="82"/>
        <v>0</v>
      </c>
      <c r="P220" s="7">
        <f t="shared" si="82"/>
        <v>0</v>
      </c>
      <c r="Q220" s="8"/>
      <c r="R220" s="8"/>
      <c r="S220" s="8"/>
      <c r="T220" s="8"/>
      <c r="U220" s="8"/>
    </row>
    <row r="221" spans="1:21" s="6" customFormat="1" ht="39" customHeight="1" x14ac:dyDescent="0.25">
      <c r="A221" s="63"/>
      <c r="B221" s="72"/>
      <c r="C221" s="51" t="s">
        <v>22</v>
      </c>
      <c r="D221" s="7">
        <f t="shared" si="74"/>
        <v>0</v>
      </c>
      <c r="E221" s="7">
        <f>E226</f>
        <v>0</v>
      </c>
      <c r="F221" s="7">
        <f t="shared" ref="F221:P224" si="83">F226</f>
        <v>0</v>
      </c>
      <c r="G221" s="7">
        <f t="shared" si="83"/>
        <v>0</v>
      </c>
      <c r="H221" s="7">
        <f t="shared" si="83"/>
        <v>0</v>
      </c>
      <c r="I221" s="7">
        <f t="shared" si="83"/>
        <v>0</v>
      </c>
      <c r="J221" s="7">
        <f t="shared" si="83"/>
        <v>0</v>
      </c>
      <c r="K221" s="7">
        <f t="shared" si="83"/>
        <v>0</v>
      </c>
      <c r="L221" s="7">
        <f t="shared" si="83"/>
        <v>0</v>
      </c>
      <c r="M221" s="7">
        <f t="shared" si="83"/>
        <v>0</v>
      </c>
      <c r="N221" s="7">
        <f t="shared" si="83"/>
        <v>0</v>
      </c>
      <c r="O221" s="7">
        <f t="shared" si="83"/>
        <v>0</v>
      </c>
      <c r="P221" s="7">
        <f t="shared" si="83"/>
        <v>0</v>
      </c>
      <c r="Q221" s="8"/>
      <c r="R221" s="8"/>
      <c r="S221" s="8"/>
      <c r="T221" s="8"/>
      <c r="U221" s="8"/>
    </row>
    <row r="222" spans="1:21" s="6" customFormat="1" ht="36.75" customHeight="1" x14ac:dyDescent="0.25">
      <c r="A222" s="63"/>
      <c r="B222" s="72"/>
      <c r="C222" s="51" t="s">
        <v>16</v>
      </c>
      <c r="D222" s="7">
        <f t="shared" si="74"/>
        <v>0</v>
      </c>
      <c r="E222" s="7">
        <f t="shared" ref="E222:O224" si="84">E227</f>
        <v>0</v>
      </c>
      <c r="F222" s="7">
        <f t="shared" si="84"/>
        <v>0</v>
      </c>
      <c r="G222" s="7">
        <f t="shared" si="84"/>
        <v>0</v>
      </c>
      <c r="H222" s="7">
        <f t="shared" si="84"/>
        <v>0</v>
      </c>
      <c r="I222" s="7">
        <f t="shared" si="84"/>
        <v>0</v>
      </c>
      <c r="J222" s="7">
        <f t="shared" si="84"/>
        <v>0</v>
      </c>
      <c r="K222" s="7">
        <f t="shared" si="84"/>
        <v>0</v>
      </c>
      <c r="L222" s="7">
        <f t="shared" si="84"/>
        <v>0</v>
      </c>
      <c r="M222" s="7">
        <f t="shared" si="84"/>
        <v>0</v>
      </c>
      <c r="N222" s="7">
        <f t="shared" si="84"/>
        <v>0</v>
      </c>
      <c r="O222" s="7">
        <f t="shared" si="84"/>
        <v>0</v>
      </c>
      <c r="P222" s="7">
        <f t="shared" si="83"/>
        <v>0</v>
      </c>
      <c r="Q222" s="8"/>
      <c r="R222" s="8"/>
      <c r="S222" s="8"/>
      <c r="T222" s="8"/>
      <c r="U222" s="8"/>
    </row>
    <row r="223" spans="1:21" s="6" customFormat="1" ht="73.5" customHeight="1" x14ac:dyDescent="0.25">
      <c r="A223" s="63"/>
      <c r="B223" s="72"/>
      <c r="C223" s="51" t="s">
        <v>17</v>
      </c>
      <c r="D223" s="7">
        <f t="shared" si="74"/>
        <v>6689.7</v>
      </c>
      <c r="E223" s="7">
        <f t="shared" si="84"/>
        <v>6689.7</v>
      </c>
      <c r="F223" s="7">
        <f t="shared" si="84"/>
        <v>0</v>
      </c>
      <c r="G223" s="7">
        <f t="shared" si="84"/>
        <v>0</v>
      </c>
      <c r="H223" s="7">
        <f t="shared" si="84"/>
        <v>0</v>
      </c>
      <c r="I223" s="7">
        <f t="shared" si="84"/>
        <v>0</v>
      </c>
      <c r="J223" s="7">
        <f t="shared" si="84"/>
        <v>0</v>
      </c>
      <c r="K223" s="7">
        <f t="shared" si="84"/>
        <v>0</v>
      </c>
      <c r="L223" s="7">
        <f t="shared" si="84"/>
        <v>0</v>
      </c>
      <c r="M223" s="7">
        <f t="shared" si="84"/>
        <v>0</v>
      </c>
      <c r="N223" s="7">
        <f t="shared" si="84"/>
        <v>0</v>
      </c>
      <c r="O223" s="7">
        <f t="shared" si="84"/>
        <v>0</v>
      </c>
      <c r="P223" s="7">
        <f t="shared" si="83"/>
        <v>0</v>
      </c>
      <c r="Q223" s="8"/>
      <c r="R223" s="8"/>
      <c r="S223" s="8"/>
      <c r="T223" s="8"/>
      <c r="U223" s="8"/>
    </row>
    <row r="224" spans="1:21" s="6" customFormat="1" ht="40.5" customHeight="1" x14ac:dyDescent="0.25">
      <c r="A224" s="64"/>
      <c r="B224" s="73"/>
      <c r="C224" s="51" t="s">
        <v>18</v>
      </c>
      <c r="D224" s="7">
        <f t="shared" si="74"/>
        <v>0</v>
      </c>
      <c r="E224" s="7">
        <f t="shared" si="84"/>
        <v>0</v>
      </c>
      <c r="F224" s="7">
        <f t="shared" si="84"/>
        <v>0</v>
      </c>
      <c r="G224" s="7">
        <f t="shared" si="84"/>
        <v>0</v>
      </c>
      <c r="H224" s="7">
        <f t="shared" si="84"/>
        <v>0</v>
      </c>
      <c r="I224" s="7">
        <f t="shared" si="84"/>
        <v>0</v>
      </c>
      <c r="J224" s="7">
        <f t="shared" si="84"/>
        <v>0</v>
      </c>
      <c r="K224" s="7">
        <f t="shared" si="84"/>
        <v>0</v>
      </c>
      <c r="L224" s="7">
        <f t="shared" si="84"/>
        <v>0</v>
      </c>
      <c r="M224" s="7">
        <f t="shared" si="84"/>
        <v>0</v>
      </c>
      <c r="N224" s="7">
        <f t="shared" si="84"/>
        <v>0</v>
      </c>
      <c r="O224" s="7">
        <f t="shared" si="84"/>
        <v>0</v>
      </c>
      <c r="P224" s="7">
        <f t="shared" si="83"/>
        <v>0</v>
      </c>
      <c r="Q224" s="8"/>
      <c r="R224" s="8"/>
      <c r="S224" s="8"/>
      <c r="T224" s="8"/>
      <c r="U224" s="8"/>
    </row>
    <row r="225" spans="1:21" s="6" customFormat="1" ht="30" x14ac:dyDescent="0.25">
      <c r="A225" s="65" t="s">
        <v>88</v>
      </c>
      <c r="B225" s="71" t="s">
        <v>26</v>
      </c>
      <c r="C225" s="51" t="s">
        <v>14</v>
      </c>
      <c r="D225" s="7">
        <f t="shared" si="74"/>
        <v>6689.7</v>
      </c>
      <c r="E225" s="7">
        <f t="shared" ref="E225:P225" si="85">E226+E227+E228+E229</f>
        <v>6689.7</v>
      </c>
      <c r="F225" s="7">
        <f t="shared" si="85"/>
        <v>0</v>
      </c>
      <c r="G225" s="7">
        <f t="shared" si="85"/>
        <v>0</v>
      </c>
      <c r="H225" s="7">
        <f t="shared" si="85"/>
        <v>0</v>
      </c>
      <c r="I225" s="7">
        <f t="shared" si="85"/>
        <v>0</v>
      </c>
      <c r="J225" s="7">
        <f t="shared" si="85"/>
        <v>0</v>
      </c>
      <c r="K225" s="7">
        <f t="shared" si="85"/>
        <v>0</v>
      </c>
      <c r="L225" s="7">
        <f t="shared" si="85"/>
        <v>0</v>
      </c>
      <c r="M225" s="7">
        <f t="shared" si="85"/>
        <v>0</v>
      </c>
      <c r="N225" s="7">
        <f t="shared" si="85"/>
        <v>0</v>
      </c>
      <c r="O225" s="7">
        <f t="shared" si="85"/>
        <v>0</v>
      </c>
      <c r="P225" s="7">
        <f t="shared" si="85"/>
        <v>0</v>
      </c>
      <c r="Q225" s="8"/>
      <c r="R225" s="8"/>
      <c r="S225" s="8"/>
      <c r="T225" s="8"/>
      <c r="U225" s="8"/>
    </row>
    <row r="226" spans="1:21" s="6" customFormat="1" ht="30" x14ac:dyDescent="0.25">
      <c r="A226" s="66"/>
      <c r="B226" s="72"/>
      <c r="C226" s="51" t="s">
        <v>22</v>
      </c>
      <c r="D226" s="7">
        <f t="shared" si="74"/>
        <v>0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21"/>
      <c r="Q226" s="8"/>
      <c r="R226" s="8"/>
      <c r="S226" s="8"/>
      <c r="T226" s="8"/>
      <c r="U226" s="8"/>
    </row>
    <row r="227" spans="1:21" s="6" customFormat="1" ht="30" x14ac:dyDescent="0.25">
      <c r="A227" s="66"/>
      <c r="B227" s="72"/>
      <c r="C227" s="51" t="s">
        <v>16</v>
      </c>
      <c r="D227" s="7">
        <f t="shared" si="74"/>
        <v>0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21"/>
      <c r="Q227" s="8"/>
      <c r="R227" s="8"/>
      <c r="S227" s="8"/>
      <c r="T227" s="8"/>
      <c r="U227" s="8"/>
    </row>
    <row r="228" spans="1:21" s="6" customFormat="1" ht="60" x14ac:dyDescent="0.25">
      <c r="A228" s="66"/>
      <c r="B228" s="72"/>
      <c r="C228" s="51" t="s">
        <v>17</v>
      </c>
      <c r="D228" s="7">
        <f t="shared" si="74"/>
        <v>6689.7</v>
      </c>
      <c r="E228" s="7">
        <v>6689.7</v>
      </c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21"/>
      <c r="Q228" s="8"/>
      <c r="R228" s="8"/>
      <c r="S228" s="8"/>
      <c r="T228" s="8"/>
      <c r="U228" s="8"/>
    </row>
    <row r="229" spans="1:21" s="6" customFormat="1" ht="30" x14ac:dyDescent="0.25">
      <c r="A229" s="67"/>
      <c r="B229" s="73"/>
      <c r="C229" s="51" t="s">
        <v>18</v>
      </c>
      <c r="D229" s="7">
        <f t="shared" si="74"/>
        <v>0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21"/>
      <c r="Q229" s="8"/>
      <c r="R229" s="8"/>
      <c r="S229" s="8"/>
      <c r="T229" s="8"/>
      <c r="U229" s="8"/>
    </row>
    <row r="230" spans="1:21" s="6" customFormat="1" ht="30" x14ac:dyDescent="0.25">
      <c r="A230" s="62" t="s">
        <v>89</v>
      </c>
      <c r="B230" s="68" t="s">
        <v>284</v>
      </c>
      <c r="C230" s="51" t="s">
        <v>14</v>
      </c>
      <c r="D230" s="7">
        <f t="shared" si="74"/>
        <v>9581.2000000000007</v>
      </c>
      <c r="E230" s="7">
        <f t="shared" ref="E230:P230" si="86">E231+E232+E233+E234</f>
        <v>331</v>
      </c>
      <c r="F230" s="7">
        <f t="shared" si="86"/>
        <v>156</v>
      </c>
      <c r="G230" s="7">
        <f t="shared" si="86"/>
        <v>184</v>
      </c>
      <c r="H230" s="7">
        <f t="shared" si="86"/>
        <v>230</v>
      </c>
      <c r="I230" s="7">
        <f t="shared" si="86"/>
        <v>200</v>
      </c>
      <c r="J230" s="7">
        <f t="shared" si="86"/>
        <v>200</v>
      </c>
      <c r="K230" s="7">
        <f t="shared" si="86"/>
        <v>165.9</v>
      </c>
      <c r="L230" s="7">
        <f t="shared" si="86"/>
        <v>175</v>
      </c>
      <c r="M230" s="7">
        <f t="shared" si="86"/>
        <v>150</v>
      </c>
      <c r="N230" s="7">
        <f t="shared" si="86"/>
        <v>100</v>
      </c>
      <c r="O230" s="7">
        <f t="shared" si="86"/>
        <v>150</v>
      </c>
      <c r="P230" s="7">
        <f t="shared" si="86"/>
        <v>7539.3</v>
      </c>
      <c r="Q230" s="8"/>
      <c r="R230" s="8"/>
      <c r="S230" s="8"/>
      <c r="T230" s="8"/>
      <c r="U230" s="8"/>
    </row>
    <row r="231" spans="1:21" s="6" customFormat="1" ht="30" x14ac:dyDescent="0.25">
      <c r="A231" s="63"/>
      <c r="B231" s="69"/>
      <c r="C231" s="51" t="s">
        <v>22</v>
      </c>
      <c r="D231" s="7">
        <f t="shared" si="74"/>
        <v>0</v>
      </c>
      <c r="E231" s="7">
        <f>E236</f>
        <v>0</v>
      </c>
      <c r="F231" s="7">
        <f t="shared" ref="F231:O231" si="87">F236</f>
        <v>0</v>
      </c>
      <c r="G231" s="7">
        <f t="shared" si="87"/>
        <v>0</v>
      </c>
      <c r="H231" s="7">
        <f t="shared" si="87"/>
        <v>0</v>
      </c>
      <c r="I231" s="7">
        <f t="shared" si="87"/>
        <v>0</v>
      </c>
      <c r="J231" s="7">
        <f t="shared" si="87"/>
        <v>0</v>
      </c>
      <c r="K231" s="7">
        <f t="shared" si="87"/>
        <v>0</v>
      </c>
      <c r="L231" s="7">
        <f t="shared" si="87"/>
        <v>0</v>
      </c>
      <c r="M231" s="7">
        <f t="shared" si="87"/>
        <v>0</v>
      </c>
      <c r="N231" s="7">
        <f t="shared" si="87"/>
        <v>0</v>
      </c>
      <c r="O231" s="7">
        <f t="shared" si="87"/>
        <v>0</v>
      </c>
      <c r="P231" s="7">
        <f>P236+P241</f>
        <v>0</v>
      </c>
      <c r="Q231" s="8"/>
      <c r="R231" s="8"/>
      <c r="S231" s="8"/>
      <c r="T231" s="8"/>
      <c r="U231" s="8"/>
    </row>
    <row r="232" spans="1:21" s="6" customFormat="1" ht="30" x14ac:dyDescent="0.25">
      <c r="A232" s="63"/>
      <c r="B232" s="69"/>
      <c r="C232" s="51" t="s">
        <v>16</v>
      </c>
      <c r="D232" s="7">
        <f t="shared" si="74"/>
        <v>0</v>
      </c>
      <c r="E232" s="7">
        <f t="shared" ref="E232:O234" si="88">E237</f>
        <v>0</v>
      </c>
      <c r="F232" s="7">
        <f t="shared" si="88"/>
        <v>0</v>
      </c>
      <c r="G232" s="7">
        <f t="shared" si="88"/>
        <v>0</v>
      </c>
      <c r="H232" s="7">
        <f t="shared" si="88"/>
        <v>0</v>
      </c>
      <c r="I232" s="7">
        <f t="shared" si="88"/>
        <v>0</v>
      </c>
      <c r="J232" s="7">
        <f t="shared" si="88"/>
        <v>0</v>
      </c>
      <c r="K232" s="7">
        <f t="shared" si="88"/>
        <v>0</v>
      </c>
      <c r="L232" s="7">
        <f t="shared" si="88"/>
        <v>0</v>
      </c>
      <c r="M232" s="7">
        <f t="shared" si="88"/>
        <v>0</v>
      </c>
      <c r="N232" s="7">
        <f t="shared" si="88"/>
        <v>0</v>
      </c>
      <c r="O232" s="7">
        <f t="shared" si="88"/>
        <v>0</v>
      </c>
      <c r="P232" s="7">
        <f t="shared" ref="P232:P234" si="89">P237+P242</f>
        <v>0</v>
      </c>
      <c r="Q232" s="8"/>
      <c r="R232" s="8"/>
      <c r="S232" s="8"/>
      <c r="T232" s="8"/>
      <c r="U232" s="8"/>
    </row>
    <row r="233" spans="1:21" s="6" customFormat="1" ht="60" x14ac:dyDescent="0.25">
      <c r="A233" s="63"/>
      <c r="B233" s="69"/>
      <c r="C233" s="51" t="s">
        <v>17</v>
      </c>
      <c r="D233" s="7">
        <f t="shared" si="74"/>
        <v>9581.2000000000007</v>
      </c>
      <c r="E233" s="7">
        <f t="shared" si="88"/>
        <v>331</v>
      </c>
      <c r="F233" s="7">
        <f t="shared" si="88"/>
        <v>156</v>
      </c>
      <c r="G233" s="7">
        <f t="shared" si="88"/>
        <v>184</v>
      </c>
      <c r="H233" s="7">
        <f t="shared" si="88"/>
        <v>230</v>
      </c>
      <c r="I233" s="7">
        <f t="shared" si="88"/>
        <v>200</v>
      </c>
      <c r="J233" s="7">
        <f t="shared" si="88"/>
        <v>200</v>
      </c>
      <c r="K233" s="7">
        <f t="shared" si="88"/>
        <v>165.9</v>
      </c>
      <c r="L233" s="7">
        <f t="shared" si="88"/>
        <v>175</v>
      </c>
      <c r="M233" s="7">
        <f t="shared" si="88"/>
        <v>150</v>
      </c>
      <c r="N233" s="7">
        <f t="shared" si="88"/>
        <v>100</v>
      </c>
      <c r="O233" s="7">
        <f>O238</f>
        <v>150</v>
      </c>
      <c r="P233" s="7">
        <f t="shared" si="89"/>
        <v>7539.3</v>
      </c>
      <c r="Q233" s="8"/>
      <c r="R233" s="8"/>
      <c r="S233" s="8"/>
      <c r="T233" s="8"/>
      <c r="U233" s="8"/>
    </row>
    <row r="234" spans="1:21" s="6" customFormat="1" ht="30" x14ac:dyDescent="0.25">
      <c r="A234" s="64"/>
      <c r="B234" s="70"/>
      <c r="C234" s="51" t="s">
        <v>18</v>
      </c>
      <c r="D234" s="7">
        <f t="shared" si="74"/>
        <v>0</v>
      </c>
      <c r="E234" s="7">
        <f t="shared" si="88"/>
        <v>0</v>
      </c>
      <c r="F234" s="7">
        <f t="shared" si="88"/>
        <v>0</v>
      </c>
      <c r="G234" s="7">
        <f t="shared" si="88"/>
        <v>0</v>
      </c>
      <c r="H234" s="7">
        <f t="shared" si="88"/>
        <v>0</v>
      </c>
      <c r="I234" s="7">
        <f t="shared" si="88"/>
        <v>0</v>
      </c>
      <c r="J234" s="7">
        <f t="shared" si="88"/>
        <v>0</v>
      </c>
      <c r="K234" s="7">
        <f t="shared" si="88"/>
        <v>0</v>
      </c>
      <c r="L234" s="7">
        <f t="shared" si="88"/>
        <v>0</v>
      </c>
      <c r="M234" s="7">
        <f t="shared" si="88"/>
        <v>0</v>
      </c>
      <c r="N234" s="7">
        <f t="shared" si="88"/>
        <v>0</v>
      </c>
      <c r="O234" s="7">
        <f t="shared" si="88"/>
        <v>0</v>
      </c>
      <c r="P234" s="7">
        <f t="shared" si="89"/>
        <v>0</v>
      </c>
      <c r="Q234" s="8"/>
      <c r="R234" s="8"/>
      <c r="S234" s="8"/>
      <c r="T234" s="8"/>
      <c r="U234" s="8"/>
    </row>
    <row r="235" spans="1:21" s="6" customFormat="1" ht="30" x14ac:dyDescent="0.25">
      <c r="A235" s="62" t="s">
        <v>90</v>
      </c>
      <c r="B235" s="68" t="s">
        <v>91</v>
      </c>
      <c r="C235" s="51" t="s">
        <v>14</v>
      </c>
      <c r="D235" s="7">
        <f t="shared" si="74"/>
        <v>2191.9</v>
      </c>
      <c r="E235" s="7">
        <f t="shared" ref="E235:N235" si="90">E236+E237+E238+E239</f>
        <v>331</v>
      </c>
      <c r="F235" s="7">
        <f t="shared" si="90"/>
        <v>156</v>
      </c>
      <c r="G235" s="7">
        <f t="shared" si="90"/>
        <v>184</v>
      </c>
      <c r="H235" s="7">
        <f t="shared" si="90"/>
        <v>230</v>
      </c>
      <c r="I235" s="7">
        <f t="shared" si="90"/>
        <v>200</v>
      </c>
      <c r="J235" s="7">
        <f t="shared" si="90"/>
        <v>200</v>
      </c>
      <c r="K235" s="7">
        <f t="shared" si="90"/>
        <v>165.9</v>
      </c>
      <c r="L235" s="7">
        <f t="shared" si="90"/>
        <v>175</v>
      </c>
      <c r="M235" s="7">
        <f t="shared" si="90"/>
        <v>150</v>
      </c>
      <c r="N235" s="7">
        <f t="shared" si="90"/>
        <v>100</v>
      </c>
      <c r="O235" s="7">
        <f>O236+O237+O238+O239</f>
        <v>150</v>
      </c>
      <c r="P235" s="7">
        <f t="shared" ref="P235" si="91">P236+P237+P238+P239</f>
        <v>150</v>
      </c>
      <c r="Q235" s="8"/>
      <c r="R235" s="8"/>
      <c r="S235" s="8"/>
      <c r="T235" s="8"/>
      <c r="U235" s="8"/>
    </row>
    <row r="236" spans="1:21" s="6" customFormat="1" ht="30" x14ac:dyDescent="0.25">
      <c r="A236" s="63"/>
      <c r="B236" s="69"/>
      <c r="C236" s="51" t="s">
        <v>22</v>
      </c>
      <c r="D236" s="7">
        <f t="shared" si="74"/>
        <v>0</v>
      </c>
      <c r="E236" s="7"/>
      <c r="F236" s="7"/>
      <c r="G236" s="7"/>
      <c r="H236" s="7"/>
      <c r="I236" s="7"/>
      <c r="J236" s="7"/>
      <c r="K236" s="7">
        <v>0</v>
      </c>
      <c r="L236" s="7"/>
      <c r="M236" s="23"/>
      <c r="N236" s="7"/>
      <c r="O236" s="7"/>
      <c r="P236" s="21"/>
      <c r="Q236" s="8"/>
      <c r="R236" s="8"/>
      <c r="S236" s="8"/>
      <c r="T236" s="8"/>
      <c r="U236" s="8"/>
    </row>
    <row r="237" spans="1:21" s="6" customFormat="1" ht="30" x14ac:dyDescent="0.25">
      <c r="A237" s="63"/>
      <c r="B237" s="69"/>
      <c r="C237" s="51" t="s">
        <v>16</v>
      </c>
      <c r="D237" s="7">
        <f t="shared" si="74"/>
        <v>0</v>
      </c>
      <c r="E237" s="7"/>
      <c r="F237" s="7"/>
      <c r="G237" s="7"/>
      <c r="H237" s="7"/>
      <c r="I237" s="7"/>
      <c r="J237" s="7"/>
      <c r="K237" s="7">
        <v>0</v>
      </c>
      <c r="L237" s="7"/>
      <c r="M237" s="23"/>
      <c r="N237" s="7"/>
      <c r="O237" s="7"/>
      <c r="P237" s="21"/>
      <c r="Q237" s="8"/>
      <c r="R237" s="8"/>
      <c r="S237" s="8"/>
      <c r="T237" s="8"/>
      <c r="U237" s="8"/>
    </row>
    <row r="238" spans="1:21" s="6" customFormat="1" ht="60" x14ac:dyDescent="0.25">
      <c r="A238" s="63"/>
      <c r="B238" s="69"/>
      <c r="C238" s="51" t="s">
        <v>17</v>
      </c>
      <c r="D238" s="7">
        <f t="shared" si="74"/>
        <v>2191.9</v>
      </c>
      <c r="E238" s="7">
        <v>331</v>
      </c>
      <c r="F238" s="7">
        <v>156</v>
      </c>
      <c r="G238" s="7">
        <v>184</v>
      </c>
      <c r="H238" s="7">
        <v>230</v>
      </c>
      <c r="I238" s="7">
        <v>200</v>
      </c>
      <c r="J238" s="7">
        <v>200</v>
      </c>
      <c r="K238" s="7">
        <v>165.9</v>
      </c>
      <c r="L238" s="7">
        <v>175</v>
      </c>
      <c r="M238" s="37">
        <v>150</v>
      </c>
      <c r="N238" s="7">
        <v>100</v>
      </c>
      <c r="O238" s="36">
        <v>150</v>
      </c>
      <c r="P238" s="21">
        <v>150</v>
      </c>
      <c r="Q238" s="8"/>
      <c r="R238" s="8"/>
      <c r="S238" s="8"/>
      <c r="T238" s="8"/>
      <c r="U238" s="8"/>
    </row>
    <row r="239" spans="1:21" s="6" customFormat="1" ht="30" x14ac:dyDescent="0.25">
      <c r="A239" s="64"/>
      <c r="B239" s="70"/>
      <c r="C239" s="51" t="s">
        <v>18</v>
      </c>
      <c r="D239" s="7">
        <f t="shared" si="74"/>
        <v>0</v>
      </c>
      <c r="E239" s="7"/>
      <c r="F239" s="7"/>
      <c r="G239" s="7"/>
      <c r="H239" s="7"/>
      <c r="I239" s="7"/>
      <c r="J239" s="7"/>
      <c r="K239" s="7">
        <v>0</v>
      </c>
      <c r="L239" s="7"/>
      <c r="M239" s="30"/>
      <c r="N239" s="7"/>
      <c r="O239" s="7"/>
      <c r="P239" s="21"/>
      <c r="Q239" s="8"/>
      <c r="R239" s="8"/>
      <c r="S239" s="8"/>
      <c r="T239" s="8"/>
      <c r="U239" s="8"/>
    </row>
    <row r="240" spans="1:21" s="6" customFormat="1" ht="37.5" customHeight="1" x14ac:dyDescent="0.25">
      <c r="A240" s="62" t="s">
        <v>336</v>
      </c>
      <c r="B240" s="68" t="s">
        <v>337</v>
      </c>
      <c r="C240" s="51" t="s">
        <v>14</v>
      </c>
      <c r="D240" s="7">
        <f t="shared" si="74"/>
        <v>7389.3</v>
      </c>
      <c r="E240" s="7">
        <f t="shared" ref="E240:P240" si="92">E241+E242+E243+E244</f>
        <v>0</v>
      </c>
      <c r="F240" s="7">
        <f t="shared" si="92"/>
        <v>0</v>
      </c>
      <c r="G240" s="7">
        <f t="shared" si="92"/>
        <v>0</v>
      </c>
      <c r="H240" s="7">
        <f t="shared" si="92"/>
        <v>0</v>
      </c>
      <c r="I240" s="7">
        <f t="shared" si="92"/>
        <v>0</v>
      </c>
      <c r="J240" s="7">
        <f t="shared" si="92"/>
        <v>0</v>
      </c>
      <c r="K240" s="7">
        <f t="shared" si="92"/>
        <v>0</v>
      </c>
      <c r="L240" s="7">
        <f t="shared" si="92"/>
        <v>0</v>
      </c>
      <c r="M240" s="7">
        <f t="shared" si="92"/>
        <v>0</v>
      </c>
      <c r="N240" s="7">
        <f t="shared" si="92"/>
        <v>0</v>
      </c>
      <c r="O240" s="7">
        <f t="shared" si="92"/>
        <v>0</v>
      </c>
      <c r="P240" s="7">
        <f t="shared" si="92"/>
        <v>7389.3</v>
      </c>
      <c r="Q240" s="8"/>
      <c r="R240" s="8"/>
      <c r="S240" s="8"/>
      <c r="T240" s="8"/>
      <c r="U240" s="8"/>
    </row>
    <row r="241" spans="1:21" s="6" customFormat="1" ht="41.25" customHeight="1" x14ac:dyDescent="0.25">
      <c r="A241" s="63"/>
      <c r="B241" s="69"/>
      <c r="C241" s="51" t="s">
        <v>22</v>
      </c>
      <c r="D241" s="7">
        <f t="shared" si="74"/>
        <v>0</v>
      </c>
      <c r="E241" s="7"/>
      <c r="F241" s="7"/>
      <c r="G241" s="7"/>
      <c r="H241" s="7"/>
      <c r="I241" s="7"/>
      <c r="J241" s="7"/>
      <c r="K241" s="7"/>
      <c r="L241" s="7"/>
      <c r="M241" s="30"/>
      <c r="N241" s="7"/>
      <c r="O241" s="7"/>
      <c r="P241" s="21"/>
      <c r="Q241" s="8"/>
      <c r="R241" s="8"/>
      <c r="S241" s="8"/>
      <c r="T241" s="8"/>
      <c r="U241" s="8"/>
    </row>
    <row r="242" spans="1:21" s="6" customFormat="1" ht="45" customHeight="1" x14ac:dyDescent="0.25">
      <c r="A242" s="63"/>
      <c r="B242" s="69"/>
      <c r="C242" s="51" t="s">
        <v>16</v>
      </c>
      <c r="D242" s="7">
        <f t="shared" si="74"/>
        <v>0</v>
      </c>
      <c r="E242" s="7"/>
      <c r="F242" s="7"/>
      <c r="G242" s="7"/>
      <c r="H242" s="7"/>
      <c r="I242" s="7"/>
      <c r="J242" s="7"/>
      <c r="K242" s="7"/>
      <c r="L242" s="7"/>
      <c r="M242" s="30"/>
      <c r="N242" s="7"/>
      <c r="O242" s="7"/>
      <c r="P242" s="21"/>
      <c r="Q242" s="8"/>
      <c r="R242" s="8"/>
      <c r="S242" s="8"/>
      <c r="T242" s="8"/>
      <c r="U242" s="8"/>
    </row>
    <row r="243" spans="1:21" s="6" customFormat="1" ht="60" x14ac:dyDescent="0.25">
      <c r="A243" s="63"/>
      <c r="B243" s="69"/>
      <c r="C243" s="51" t="s">
        <v>17</v>
      </c>
      <c r="D243" s="7">
        <f t="shared" si="74"/>
        <v>7389.3</v>
      </c>
      <c r="E243" s="7"/>
      <c r="F243" s="7"/>
      <c r="G243" s="7"/>
      <c r="H243" s="7"/>
      <c r="I243" s="7"/>
      <c r="J243" s="7"/>
      <c r="K243" s="7"/>
      <c r="L243" s="7"/>
      <c r="M243" s="30"/>
      <c r="N243" s="7"/>
      <c r="O243" s="7"/>
      <c r="P243" s="21">
        <v>7389.3</v>
      </c>
      <c r="Q243" s="8"/>
      <c r="R243" s="8"/>
      <c r="S243" s="8"/>
      <c r="T243" s="8"/>
      <c r="U243" s="8"/>
    </row>
    <row r="244" spans="1:21" s="6" customFormat="1" ht="39" customHeight="1" x14ac:dyDescent="0.25">
      <c r="A244" s="64"/>
      <c r="B244" s="70"/>
      <c r="C244" s="51" t="s">
        <v>18</v>
      </c>
      <c r="D244" s="7">
        <f t="shared" si="74"/>
        <v>0</v>
      </c>
      <c r="E244" s="7"/>
      <c r="F244" s="7"/>
      <c r="G244" s="7"/>
      <c r="H244" s="7"/>
      <c r="I244" s="7"/>
      <c r="J244" s="7"/>
      <c r="K244" s="7"/>
      <c r="L244" s="7"/>
      <c r="M244" s="30"/>
      <c r="N244" s="7"/>
      <c r="O244" s="7"/>
      <c r="P244" s="21"/>
      <c r="Q244" s="8"/>
      <c r="R244" s="8"/>
      <c r="S244" s="8"/>
      <c r="T244" s="8"/>
      <c r="U244" s="8"/>
    </row>
    <row r="245" spans="1:21" s="6" customFormat="1" ht="30" x14ac:dyDescent="0.25">
      <c r="A245" s="62" t="s">
        <v>92</v>
      </c>
      <c r="B245" s="68" t="s">
        <v>93</v>
      </c>
      <c r="C245" s="51" t="s">
        <v>14</v>
      </c>
      <c r="D245" s="7">
        <f t="shared" si="74"/>
        <v>65635254.299999997</v>
      </c>
      <c r="E245" s="7">
        <f t="shared" ref="E245:P245" si="93">E246+E247+E248+E249</f>
        <v>3126482.86</v>
      </c>
      <c r="F245" s="7">
        <f t="shared" si="93"/>
        <v>3596387.12</v>
      </c>
      <c r="G245" s="7">
        <f t="shared" si="93"/>
        <v>3838842.69</v>
      </c>
      <c r="H245" s="7">
        <f t="shared" si="93"/>
        <v>4003415.24</v>
      </c>
      <c r="I245" s="7">
        <f t="shared" si="93"/>
        <v>4189851.91</v>
      </c>
      <c r="J245" s="7">
        <f t="shared" si="93"/>
        <v>4652835.5599999996</v>
      </c>
      <c r="K245" s="7">
        <f t="shared" si="93"/>
        <v>4721987.4000000004</v>
      </c>
      <c r="L245" s="7">
        <f t="shared" si="93"/>
        <v>5628034.3300000001</v>
      </c>
      <c r="M245" s="7">
        <f t="shared" si="93"/>
        <v>6536752.6200000001</v>
      </c>
      <c r="N245" s="7">
        <f t="shared" si="93"/>
        <v>7191671.9699999997</v>
      </c>
      <c r="O245" s="7">
        <f t="shared" si="93"/>
        <v>8100884.6500000004</v>
      </c>
      <c r="P245" s="7">
        <f t="shared" si="93"/>
        <v>10048107.949999999</v>
      </c>
      <c r="Q245" s="8"/>
      <c r="R245" s="8"/>
      <c r="S245" s="8"/>
      <c r="T245" s="8"/>
      <c r="U245" s="8"/>
    </row>
    <row r="246" spans="1:21" s="6" customFormat="1" ht="30" x14ac:dyDescent="0.25">
      <c r="A246" s="63"/>
      <c r="B246" s="69"/>
      <c r="C246" s="51" t="s">
        <v>22</v>
      </c>
      <c r="D246" s="7">
        <f t="shared" si="74"/>
        <v>2822.01</v>
      </c>
      <c r="E246" s="7">
        <f>E251+E256</f>
        <v>2552.56</v>
      </c>
      <c r="F246" s="7">
        <f t="shared" ref="F246:K246" si="94">F251+F256</f>
        <v>269.45</v>
      </c>
      <c r="G246" s="7">
        <f t="shared" si="94"/>
        <v>0</v>
      </c>
      <c r="H246" s="7">
        <f t="shared" si="94"/>
        <v>0</v>
      </c>
      <c r="I246" s="7">
        <f t="shared" si="94"/>
        <v>0</v>
      </c>
      <c r="J246" s="7">
        <f t="shared" si="94"/>
        <v>0</v>
      </c>
      <c r="K246" s="7">
        <f t="shared" si="94"/>
        <v>0</v>
      </c>
      <c r="L246" s="7">
        <f>L251+L256</f>
        <v>0</v>
      </c>
      <c r="M246" s="7">
        <f t="shared" ref="M246:P246" si="95">M251+M256</f>
        <v>0</v>
      </c>
      <c r="N246" s="7">
        <f t="shared" si="95"/>
        <v>0</v>
      </c>
      <c r="O246" s="7">
        <f t="shared" si="95"/>
        <v>0</v>
      </c>
      <c r="P246" s="7">
        <f t="shared" si="95"/>
        <v>0</v>
      </c>
      <c r="Q246" s="8"/>
      <c r="R246" s="8"/>
      <c r="S246" s="8"/>
      <c r="T246" s="8"/>
      <c r="U246" s="8"/>
    </row>
    <row r="247" spans="1:21" s="6" customFormat="1" ht="30" x14ac:dyDescent="0.25">
      <c r="A247" s="63"/>
      <c r="B247" s="69"/>
      <c r="C247" s="51" t="s">
        <v>16</v>
      </c>
      <c r="D247" s="7">
        <f t="shared" si="74"/>
        <v>34085206.159999996</v>
      </c>
      <c r="E247" s="7">
        <f t="shared" ref="E247:L249" si="96">E252+E257</f>
        <v>1765762.6</v>
      </c>
      <c r="F247" s="7">
        <f t="shared" si="96"/>
        <v>1982671.37</v>
      </c>
      <c r="G247" s="7">
        <f t="shared" si="96"/>
        <v>1951841.5</v>
      </c>
      <c r="H247" s="7">
        <f t="shared" si="96"/>
        <v>1971641.6</v>
      </c>
      <c r="I247" s="7">
        <f t="shared" si="96"/>
        <v>2158715.2000000002</v>
      </c>
      <c r="J247" s="7">
        <f t="shared" si="96"/>
        <v>2397251.94</v>
      </c>
      <c r="K247" s="7">
        <f t="shared" si="96"/>
        <v>2603916.5299999998</v>
      </c>
      <c r="L247" s="7">
        <f t="shared" si="96"/>
        <v>2949476.21</v>
      </c>
      <c r="M247" s="7">
        <f t="shared" ref="M247:P247" si="97">M252+M257</f>
        <v>3355809.24</v>
      </c>
      <c r="N247" s="7">
        <f t="shared" si="97"/>
        <v>3852851.02</v>
      </c>
      <c r="O247" s="7">
        <f t="shared" si="97"/>
        <v>4349355.8499999996</v>
      </c>
      <c r="P247" s="7">
        <f t="shared" si="97"/>
        <v>4745913.0999999996</v>
      </c>
      <c r="Q247" s="8"/>
      <c r="R247" s="8"/>
      <c r="S247" s="8"/>
      <c r="T247" s="8"/>
      <c r="U247" s="8"/>
    </row>
    <row r="248" spans="1:21" s="6" customFormat="1" ht="60" x14ac:dyDescent="0.25">
      <c r="A248" s="63"/>
      <c r="B248" s="69"/>
      <c r="C248" s="51" t="s">
        <v>17</v>
      </c>
      <c r="D248" s="7">
        <f t="shared" si="74"/>
        <v>21625532.289999999</v>
      </c>
      <c r="E248" s="7">
        <f t="shared" si="96"/>
        <v>943371.1</v>
      </c>
      <c r="F248" s="7">
        <f t="shared" si="96"/>
        <v>1082697.1000000001</v>
      </c>
      <c r="G248" s="7">
        <f t="shared" si="96"/>
        <v>1231004.29</v>
      </c>
      <c r="H248" s="7">
        <f t="shared" si="96"/>
        <v>1276265.7</v>
      </c>
      <c r="I248" s="7">
        <f t="shared" si="96"/>
        <v>1410252.1</v>
      </c>
      <c r="J248" s="7">
        <f t="shared" si="96"/>
        <v>1522430.88</v>
      </c>
      <c r="K248" s="7">
        <f t="shared" si="96"/>
        <v>1564399.18</v>
      </c>
      <c r="L248" s="7">
        <f t="shared" si="96"/>
        <v>1905599.29</v>
      </c>
      <c r="M248" s="7">
        <f t="shared" ref="M248:P248" si="98">M253+M258</f>
        <v>2280717.9500000002</v>
      </c>
      <c r="N248" s="7">
        <f t="shared" si="98"/>
        <v>2414233.4500000002</v>
      </c>
      <c r="O248" s="7">
        <f t="shared" si="98"/>
        <v>2859399.7</v>
      </c>
      <c r="P248" s="7">
        <f t="shared" si="98"/>
        <v>3135161.55</v>
      </c>
      <c r="Q248" s="8"/>
      <c r="R248" s="8"/>
      <c r="S248" s="8"/>
      <c r="T248" s="8"/>
      <c r="U248" s="8"/>
    </row>
    <row r="249" spans="1:21" s="6" customFormat="1" ht="40.5" customHeight="1" x14ac:dyDescent="0.25">
      <c r="A249" s="64"/>
      <c r="B249" s="70"/>
      <c r="C249" s="51" t="s">
        <v>18</v>
      </c>
      <c r="D249" s="7">
        <f t="shared" si="74"/>
        <v>9921693.8399999999</v>
      </c>
      <c r="E249" s="7">
        <f t="shared" si="96"/>
        <v>414796.6</v>
      </c>
      <c r="F249" s="7">
        <f t="shared" si="96"/>
        <v>530749.19999999995</v>
      </c>
      <c r="G249" s="7">
        <f t="shared" si="96"/>
        <v>655996.9</v>
      </c>
      <c r="H249" s="7">
        <f t="shared" si="96"/>
        <v>755507.94</v>
      </c>
      <c r="I249" s="7">
        <f t="shared" si="96"/>
        <v>620884.61</v>
      </c>
      <c r="J249" s="7">
        <f t="shared" si="96"/>
        <v>733152.74</v>
      </c>
      <c r="K249" s="7">
        <f t="shared" si="96"/>
        <v>553671.68999999994</v>
      </c>
      <c r="L249" s="7">
        <f t="shared" si="96"/>
        <v>772958.83</v>
      </c>
      <c r="M249" s="7">
        <f t="shared" ref="M249:P249" si="99">M254+M259</f>
        <v>900225.43</v>
      </c>
      <c r="N249" s="7">
        <f t="shared" si="99"/>
        <v>924587.5</v>
      </c>
      <c r="O249" s="7">
        <f t="shared" si="99"/>
        <v>892129.1</v>
      </c>
      <c r="P249" s="7">
        <f t="shared" si="99"/>
        <v>2167033.2999999998</v>
      </c>
      <c r="Q249" s="8"/>
      <c r="R249" s="8"/>
      <c r="S249" s="8"/>
      <c r="T249" s="8"/>
      <c r="U249" s="8"/>
    </row>
    <row r="250" spans="1:21" s="6" customFormat="1" ht="48.75" customHeight="1" x14ac:dyDescent="0.25">
      <c r="A250" s="62" t="s">
        <v>94</v>
      </c>
      <c r="B250" s="71" t="s">
        <v>95</v>
      </c>
      <c r="C250" s="51" t="s">
        <v>14</v>
      </c>
      <c r="D250" s="7">
        <f t="shared" si="74"/>
        <v>65324817.399999999</v>
      </c>
      <c r="E250" s="7">
        <f t="shared" ref="E250:P250" si="100">E251+E252+E253+E254</f>
        <v>3027907.76</v>
      </c>
      <c r="F250" s="7">
        <f t="shared" si="100"/>
        <v>3463190.32</v>
      </c>
      <c r="G250" s="7">
        <f t="shared" si="100"/>
        <v>3797631.49</v>
      </c>
      <c r="H250" s="7">
        <f t="shared" si="100"/>
        <v>3998155.44</v>
      </c>
      <c r="I250" s="7">
        <f t="shared" si="100"/>
        <v>4185139.51</v>
      </c>
      <c r="J250" s="7">
        <f t="shared" si="100"/>
        <v>4648538.5599999996</v>
      </c>
      <c r="K250" s="7">
        <f t="shared" si="100"/>
        <v>4719288.5</v>
      </c>
      <c r="L250" s="7">
        <f t="shared" si="100"/>
        <v>5624240.4299999997</v>
      </c>
      <c r="M250" s="7">
        <f t="shared" si="100"/>
        <v>6533380.2199999997</v>
      </c>
      <c r="N250" s="7">
        <f t="shared" si="100"/>
        <v>7188897.9699999997</v>
      </c>
      <c r="O250" s="7">
        <f t="shared" si="100"/>
        <v>8098782.9500000002</v>
      </c>
      <c r="P250" s="7">
        <f t="shared" si="100"/>
        <v>10039664.25</v>
      </c>
      <c r="Q250" s="8"/>
      <c r="R250" s="8"/>
      <c r="S250" s="8"/>
      <c r="T250" s="8"/>
      <c r="U250" s="8"/>
    </row>
    <row r="251" spans="1:21" s="6" customFormat="1" ht="39" customHeight="1" x14ac:dyDescent="0.25">
      <c r="A251" s="63"/>
      <c r="B251" s="72"/>
      <c r="C251" s="51" t="s">
        <v>22</v>
      </c>
      <c r="D251" s="7">
        <f t="shared" si="74"/>
        <v>2822.01</v>
      </c>
      <c r="E251" s="7">
        <v>2552.56</v>
      </c>
      <c r="F251" s="7">
        <v>269.45</v>
      </c>
      <c r="G251" s="7"/>
      <c r="H251" s="7"/>
      <c r="I251" s="7"/>
      <c r="J251" s="7"/>
      <c r="K251" s="7"/>
      <c r="L251" s="7"/>
      <c r="M251" s="7"/>
      <c r="N251" s="7"/>
      <c r="O251" s="17"/>
      <c r="P251" s="21"/>
      <c r="Q251" s="8"/>
      <c r="R251" s="8"/>
      <c r="S251" s="8"/>
      <c r="T251" s="8"/>
      <c r="U251" s="8"/>
    </row>
    <row r="252" spans="1:21" s="6" customFormat="1" ht="37.5" customHeight="1" x14ac:dyDescent="0.25">
      <c r="A252" s="63"/>
      <c r="B252" s="72"/>
      <c r="C252" s="51" t="s">
        <v>16</v>
      </c>
      <c r="D252" s="7">
        <f t="shared" si="74"/>
        <v>33774769.259999998</v>
      </c>
      <c r="E252" s="7">
        <v>1667187.5</v>
      </c>
      <c r="F252" s="7">
        <v>1849474.57</v>
      </c>
      <c r="G252" s="7">
        <v>1910630.3</v>
      </c>
      <c r="H252" s="7">
        <v>1966381.8</v>
      </c>
      <c r="I252" s="7">
        <v>2154002.7999999998</v>
      </c>
      <c r="J252" s="7">
        <v>2392954.94</v>
      </c>
      <c r="K252" s="7">
        <v>2601217.63</v>
      </c>
      <c r="L252" s="7">
        <v>2945682.31</v>
      </c>
      <c r="M252" s="7">
        <v>3352436.84</v>
      </c>
      <c r="N252" s="7">
        <v>3850077.02</v>
      </c>
      <c r="O252" s="18">
        <v>4347254.1500000004</v>
      </c>
      <c r="P252" s="57">
        <v>4737469.4000000004</v>
      </c>
      <c r="Q252" s="8"/>
      <c r="R252" s="8"/>
      <c r="S252" s="8"/>
      <c r="T252" s="8"/>
      <c r="U252" s="8"/>
    </row>
    <row r="253" spans="1:21" s="6" customFormat="1" ht="69.75" customHeight="1" x14ac:dyDescent="0.25">
      <c r="A253" s="63"/>
      <c r="B253" s="72"/>
      <c r="C253" s="51" t="s">
        <v>17</v>
      </c>
      <c r="D253" s="7">
        <f t="shared" si="74"/>
        <v>21625532.289999999</v>
      </c>
      <c r="E253" s="7">
        <v>943371.1</v>
      </c>
      <c r="F253" s="7">
        <v>1082697.1000000001</v>
      </c>
      <c r="G253" s="7">
        <v>1231004.29</v>
      </c>
      <c r="H253" s="7">
        <v>1276265.7</v>
      </c>
      <c r="I253" s="7">
        <v>1410252.1</v>
      </c>
      <c r="J253" s="7">
        <v>1522430.88</v>
      </c>
      <c r="K253" s="7">
        <v>1564399.18</v>
      </c>
      <c r="L253" s="7">
        <v>1905599.29</v>
      </c>
      <c r="M253" s="7">
        <v>2280717.9500000002</v>
      </c>
      <c r="N253" s="7">
        <v>2414233.4500000002</v>
      </c>
      <c r="O253" s="18">
        <v>2859399.7</v>
      </c>
      <c r="P253" s="21">
        <v>3135161.55</v>
      </c>
      <c r="Q253" s="8"/>
      <c r="R253" s="8"/>
      <c r="S253" s="8"/>
      <c r="T253" s="8"/>
      <c r="U253" s="8"/>
    </row>
    <row r="254" spans="1:21" s="6" customFormat="1" ht="63" customHeight="1" x14ac:dyDescent="0.25">
      <c r="A254" s="64"/>
      <c r="B254" s="73"/>
      <c r="C254" s="51" t="s">
        <v>18</v>
      </c>
      <c r="D254" s="7">
        <f t="shared" si="74"/>
        <v>9921693.8399999999</v>
      </c>
      <c r="E254" s="7">
        <v>414796.6</v>
      </c>
      <c r="F254" s="7">
        <v>530749.19999999995</v>
      </c>
      <c r="G254" s="7">
        <v>655996.9</v>
      </c>
      <c r="H254" s="7">
        <v>755507.94</v>
      </c>
      <c r="I254" s="7">
        <v>620884.61</v>
      </c>
      <c r="J254" s="7">
        <v>733152.74</v>
      </c>
      <c r="K254" s="7">
        <v>553671.68999999994</v>
      </c>
      <c r="L254" s="7">
        <v>772958.83</v>
      </c>
      <c r="M254" s="30">
        <v>900225.43</v>
      </c>
      <c r="N254" s="7">
        <v>924587.5</v>
      </c>
      <c r="O254" s="30">
        <v>892129.1</v>
      </c>
      <c r="P254" s="21">
        <v>2167033.2999999998</v>
      </c>
      <c r="Q254" s="8"/>
      <c r="R254" s="8"/>
      <c r="S254" s="8"/>
      <c r="T254" s="8"/>
      <c r="U254" s="8"/>
    </row>
    <row r="255" spans="1:21" s="6" customFormat="1" ht="30" x14ac:dyDescent="0.25">
      <c r="A255" s="62" t="s">
        <v>96</v>
      </c>
      <c r="B255" s="68" t="s">
        <v>97</v>
      </c>
      <c r="C255" s="51" t="s">
        <v>14</v>
      </c>
      <c r="D255" s="7">
        <f t="shared" si="74"/>
        <v>310436.90000000002</v>
      </c>
      <c r="E255" s="7">
        <f t="shared" ref="E255:P255" si="101">E256+E257+E258+E259</f>
        <v>98575.1</v>
      </c>
      <c r="F255" s="7">
        <f t="shared" si="101"/>
        <v>133196.79999999999</v>
      </c>
      <c r="G255" s="7">
        <f t="shared" si="101"/>
        <v>41211.199999999997</v>
      </c>
      <c r="H255" s="7">
        <f t="shared" si="101"/>
        <v>5259.8</v>
      </c>
      <c r="I255" s="7">
        <f t="shared" si="101"/>
        <v>4712.3999999999996</v>
      </c>
      <c r="J255" s="7">
        <f t="shared" si="101"/>
        <v>4297</v>
      </c>
      <c r="K255" s="7">
        <f t="shared" si="101"/>
        <v>2698.9</v>
      </c>
      <c r="L255" s="7">
        <f t="shared" si="101"/>
        <v>3793.9</v>
      </c>
      <c r="M255" s="7">
        <f t="shared" si="101"/>
        <v>3372.4</v>
      </c>
      <c r="N255" s="7">
        <f t="shared" si="101"/>
        <v>2774</v>
      </c>
      <c r="O255" s="7">
        <f t="shared" si="101"/>
        <v>2101.6999999999998</v>
      </c>
      <c r="P255" s="7">
        <f t="shared" si="101"/>
        <v>8443.7000000000007</v>
      </c>
      <c r="Q255" s="8"/>
      <c r="R255" s="8"/>
      <c r="S255" s="8"/>
      <c r="T255" s="8"/>
      <c r="U255" s="8"/>
    </row>
    <row r="256" spans="1:21" s="6" customFormat="1" ht="30" x14ac:dyDescent="0.25">
      <c r="A256" s="63"/>
      <c r="B256" s="69"/>
      <c r="C256" s="51" t="s">
        <v>22</v>
      </c>
      <c r="D256" s="7">
        <f t="shared" si="74"/>
        <v>0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21"/>
      <c r="Q256" s="8"/>
      <c r="R256" s="8"/>
      <c r="S256" s="8"/>
      <c r="T256" s="8"/>
      <c r="U256" s="8"/>
    </row>
    <row r="257" spans="1:21" s="6" customFormat="1" ht="30" x14ac:dyDescent="0.25">
      <c r="A257" s="63"/>
      <c r="B257" s="69"/>
      <c r="C257" s="51" t="s">
        <v>16</v>
      </c>
      <c r="D257" s="7">
        <f t="shared" si="74"/>
        <v>310436.90000000002</v>
      </c>
      <c r="E257" s="7">
        <v>98575.1</v>
      </c>
      <c r="F257" s="7">
        <v>133196.79999999999</v>
      </c>
      <c r="G257" s="7">
        <v>41211.199999999997</v>
      </c>
      <c r="H257" s="7">
        <v>5259.8</v>
      </c>
      <c r="I257" s="7">
        <v>4712.3999999999996</v>
      </c>
      <c r="J257" s="7">
        <v>4297</v>
      </c>
      <c r="K257" s="7">
        <v>2698.9</v>
      </c>
      <c r="L257" s="7">
        <v>3793.9</v>
      </c>
      <c r="M257" s="7">
        <v>3372.4</v>
      </c>
      <c r="N257" s="7">
        <v>2774</v>
      </c>
      <c r="O257" s="18">
        <v>2101.6999999999998</v>
      </c>
      <c r="P257" s="21">
        <v>8443.7000000000007</v>
      </c>
      <c r="Q257" s="8"/>
      <c r="R257" s="8"/>
      <c r="S257" s="8"/>
      <c r="T257" s="8"/>
      <c r="U257" s="8"/>
    </row>
    <row r="258" spans="1:21" s="6" customFormat="1" ht="60" x14ac:dyDescent="0.25">
      <c r="A258" s="63"/>
      <c r="B258" s="69"/>
      <c r="C258" s="51" t="s">
        <v>17</v>
      </c>
      <c r="D258" s="7">
        <f t="shared" si="74"/>
        <v>0</v>
      </c>
      <c r="E258" s="7"/>
      <c r="F258" s="7"/>
      <c r="G258" s="7"/>
      <c r="H258" s="7"/>
      <c r="I258" s="7"/>
      <c r="J258" s="7"/>
      <c r="K258" s="7"/>
      <c r="L258" s="7"/>
      <c r="M258" s="23"/>
      <c r="N258" s="7"/>
      <c r="O258" s="7"/>
      <c r="P258" s="21"/>
      <c r="Q258" s="8"/>
      <c r="R258" s="8"/>
      <c r="S258" s="8"/>
      <c r="T258" s="8"/>
      <c r="U258" s="8"/>
    </row>
    <row r="259" spans="1:21" s="6" customFormat="1" ht="30" x14ac:dyDescent="0.25">
      <c r="A259" s="64"/>
      <c r="B259" s="70"/>
      <c r="C259" s="51" t="s">
        <v>18</v>
      </c>
      <c r="D259" s="7">
        <f t="shared" si="74"/>
        <v>0</v>
      </c>
      <c r="E259" s="7"/>
      <c r="F259" s="7"/>
      <c r="G259" s="7"/>
      <c r="H259" s="7"/>
      <c r="I259" s="7"/>
      <c r="J259" s="7"/>
      <c r="K259" s="7"/>
      <c r="L259" s="7"/>
      <c r="M259" s="30"/>
      <c r="N259" s="7"/>
      <c r="O259" s="7"/>
      <c r="P259" s="21"/>
      <c r="Q259" s="8"/>
      <c r="R259" s="8"/>
      <c r="S259" s="8"/>
      <c r="T259" s="8"/>
      <c r="U259" s="8"/>
    </row>
    <row r="260" spans="1:21" s="6" customFormat="1" ht="30" x14ac:dyDescent="0.25">
      <c r="A260" s="62" t="s">
        <v>98</v>
      </c>
      <c r="B260" s="68" t="s">
        <v>99</v>
      </c>
      <c r="C260" s="51" t="s">
        <v>14</v>
      </c>
      <c r="D260" s="7">
        <f t="shared" si="74"/>
        <v>125204.09</v>
      </c>
      <c r="E260" s="7">
        <f t="shared" ref="E260:P260" si="102">E261+E262+E263+E264</f>
        <v>2530</v>
      </c>
      <c r="F260" s="7">
        <f t="shared" si="102"/>
        <v>1551</v>
      </c>
      <c r="G260" s="7">
        <f t="shared" si="102"/>
        <v>2678</v>
      </c>
      <c r="H260" s="7">
        <f t="shared" si="102"/>
        <v>4334.5</v>
      </c>
      <c r="I260" s="7">
        <f t="shared" si="102"/>
        <v>8937</v>
      </c>
      <c r="J260" s="7">
        <f t="shared" si="102"/>
        <v>8859</v>
      </c>
      <c r="K260" s="7">
        <f t="shared" si="102"/>
        <v>6719.92</v>
      </c>
      <c r="L260" s="7">
        <f t="shared" si="102"/>
        <v>21238.3</v>
      </c>
      <c r="M260" s="7">
        <f t="shared" si="102"/>
        <v>22868.87</v>
      </c>
      <c r="N260" s="7">
        <f t="shared" si="102"/>
        <v>19541.5</v>
      </c>
      <c r="O260" s="7">
        <f t="shared" si="102"/>
        <v>15610</v>
      </c>
      <c r="P260" s="7">
        <f t="shared" si="102"/>
        <v>10336</v>
      </c>
      <c r="Q260" s="8"/>
      <c r="R260" s="8"/>
      <c r="S260" s="8"/>
      <c r="T260" s="8"/>
      <c r="U260" s="8"/>
    </row>
    <row r="261" spans="1:21" s="6" customFormat="1" ht="30" x14ac:dyDescent="0.25">
      <c r="A261" s="63"/>
      <c r="B261" s="69"/>
      <c r="C261" s="51" t="s">
        <v>22</v>
      </c>
      <c r="D261" s="7">
        <f t="shared" si="74"/>
        <v>0</v>
      </c>
      <c r="E261" s="7"/>
      <c r="F261" s="7"/>
      <c r="G261" s="7"/>
      <c r="H261" s="7"/>
      <c r="I261" s="7"/>
      <c r="J261" s="7"/>
      <c r="K261" s="7">
        <v>0</v>
      </c>
      <c r="L261" s="7"/>
      <c r="M261" s="7"/>
      <c r="N261" s="7"/>
      <c r="O261" s="7"/>
      <c r="P261" s="21"/>
      <c r="Q261" s="8"/>
      <c r="R261" s="8"/>
      <c r="S261" s="8"/>
      <c r="T261" s="8"/>
      <c r="U261" s="8"/>
    </row>
    <row r="262" spans="1:21" s="6" customFormat="1" ht="30" x14ac:dyDescent="0.25">
      <c r="A262" s="63"/>
      <c r="B262" s="69"/>
      <c r="C262" s="51" t="s">
        <v>16</v>
      </c>
      <c r="D262" s="7">
        <f t="shared" si="74"/>
        <v>125200.09</v>
      </c>
      <c r="E262" s="7">
        <v>2530</v>
      </c>
      <c r="F262" s="7">
        <v>1551</v>
      </c>
      <c r="G262" s="7">
        <v>2678</v>
      </c>
      <c r="H262" s="7">
        <v>4334.5</v>
      </c>
      <c r="I262" s="7">
        <v>8937</v>
      </c>
      <c r="J262" s="7">
        <v>8859</v>
      </c>
      <c r="K262" s="7">
        <v>6719.92</v>
      </c>
      <c r="L262" s="7">
        <v>21234.3</v>
      </c>
      <c r="M262" s="7">
        <v>22868.87</v>
      </c>
      <c r="N262" s="7">
        <v>19541.5</v>
      </c>
      <c r="O262" s="18">
        <v>15610</v>
      </c>
      <c r="P262" s="21">
        <v>10336</v>
      </c>
      <c r="Q262" s="8"/>
      <c r="R262" s="8"/>
      <c r="S262" s="8"/>
      <c r="T262" s="8"/>
      <c r="U262" s="8"/>
    </row>
    <row r="263" spans="1:21" s="6" customFormat="1" ht="60" x14ac:dyDescent="0.25">
      <c r="A263" s="63"/>
      <c r="B263" s="69"/>
      <c r="C263" s="51" t="s">
        <v>17</v>
      </c>
      <c r="D263" s="7">
        <f t="shared" ref="D263:D326" si="103">SUM(E263:P263)</f>
        <v>4</v>
      </c>
      <c r="E263" s="7"/>
      <c r="F263" s="7"/>
      <c r="G263" s="7"/>
      <c r="H263" s="7"/>
      <c r="I263" s="7"/>
      <c r="J263" s="7"/>
      <c r="K263" s="7"/>
      <c r="L263" s="7">
        <v>4</v>
      </c>
      <c r="M263" s="7"/>
      <c r="N263" s="7"/>
      <c r="O263" s="7"/>
      <c r="P263" s="21"/>
      <c r="Q263" s="8"/>
      <c r="R263" s="8"/>
      <c r="S263" s="8"/>
      <c r="T263" s="8"/>
      <c r="U263" s="8"/>
    </row>
    <row r="264" spans="1:21" s="6" customFormat="1" ht="30" x14ac:dyDescent="0.25">
      <c r="A264" s="64"/>
      <c r="B264" s="70"/>
      <c r="C264" s="51" t="s">
        <v>18</v>
      </c>
      <c r="D264" s="7">
        <f t="shared" si="103"/>
        <v>0</v>
      </c>
      <c r="E264" s="7"/>
      <c r="F264" s="7"/>
      <c r="G264" s="7"/>
      <c r="H264" s="7"/>
      <c r="I264" s="7"/>
      <c r="J264" s="7"/>
      <c r="K264" s="7"/>
      <c r="L264" s="7"/>
      <c r="M264" s="30"/>
      <c r="N264" s="7"/>
      <c r="O264" s="7"/>
      <c r="P264" s="21"/>
      <c r="Q264" s="8"/>
      <c r="R264" s="8"/>
      <c r="S264" s="8"/>
      <c r="T264" s="8"/>
      <c r="U264" s="8"/>
    </row>
    <row r="265" spans="1:21" s="6" customFormat="1" ht="30" x14ac:dyDescent="0.25">
      <c r="A265" s="62" t="s">
        <v>100</v>
      </c>
      <c r="B265" s="68" t="s">
        <v>101</v>
      </c>
      <c r="C265" s="51" t="s">
        <v>14</v>
      </c>
      <c r="D265" s="7">
        <f t="shared" si="103"/>
        <v>3966594.55</v>
      </c>
      <c r="E265" s="7">
        <f t="shared" ref="E265:P265" si="104">E266+E267+E268+E269</f>
        <v>0</v>
      </c>
      <c r="F265" s="7">
        <f t="shared" si="104"/>
        <v>0</v>
      </c>
      <c r="G265" s="7">
        <f t="shared" si="104"/>
        <v>0</v>
      </c>
      <c r="H265" s="7">
        <f t="shared" si="104"/>
        <v>0</v>
      </c>
      <c r="I265" s="7">
        <f t="shared" si="104"/>
        <v>563425.6</v>
      </c>
      <c r="J265" s="7">
        <f t="shared" si="104"/>
        <v>1726513</v>
      </c>
      <c r="K265" s="7">
        <f t="shared" si="104"/>
        <v>1106414.75</v>
      </c>
      <c r="L265" s="7">
        <f t="shared" si="104"/>
        <v>460413.91</v>
      </c>
      <c r="M265" s="7">
        <f t="shared" si="104"/>
        <v>109827.29</v>
      </c>
      <c r="N265" s="7">
        <f t="shared" si="104"/>
        <v>0</v>
      </c>
      <c r="O265" s="7">
        <f t="shared" si="104"/>
        <v>0</v>
      </c>
      <c r="P265" s="7">
        <f t="shared" si="104"/>
        <v>0</v>
      </c>
      <c r="Q265" s="8"/>
      <c r="R265" s="8"/>
      <c r="S265" s="8"/>
      <c r="T265" s="8"/>
      <c r="U265" s="8"/>
    </row>
    <row r="266" spans="1:21" s="6" customFormat="1" ht="30" x14ac:dyDescent="0.25">
      <c r="A266" s="63"/>
      <c r="B266" s="69"/>
      <c r="C266" s="51" t="s">
        <v>22</v>
      </c>
      <c r="D266" s="7">
        <f t="shared" si="103"/>
        <v>1928379.1</v>
      </c>
      <c r="E266" s="7">
        <f>E271+E391+E401+E406</f>
        <v>0</v>
      </c>
      <c r="F266" s="7">
        <f t="shared" ref="F266:K266" si="105">F271+F391+F401+F406</f>
        <v>0</v>
      </c>
      <c r="G266" s="7">
        <f t="shared" si="105"/>
        <v>0</v>
      </c>
      <c r="H266" s="7">
        <f t="shared" si="105"/>
        <v>0</v>
      </c>
      <c r="I266" s="7">
        <f t="shared" si="105"/>
        <v>419691.2</v>
      </c>
      <c r="J266" s="7">
        <f t="shared" si="105"/>
        <v>837401.1</v>
      </c>
      <c r="K266" s="7">
        <f t="shared" si="105"/>
        <v>445387.5</v>
      </c>
      <c r="L266" s="7">
        <f>L271+L391+L401+L406</f>
        <v>225899.3</v>
      </c>
      <c r="M266" s="7">
        <f t="shared" ref="M266:N266" si="106">M271+M391+M401+M406</f>
        <v>0</v>
      </c>
      <c r="N266" s="7">
        <f t="shared" si="106"/>
        <v>0</v>
      </c>
      <c r="O266" s="7">
        <f>O271+O391+O401+O406</f>
        <v>0</v>
      </c>
      <c r="P266" s="7">
        <f t="shared" ref="P266" si="107">P271+P391+P401+P406</f>
        <v>0</v>
      </c>
      <c r="Q266" s="8"/>
      <c r="R266" s="8"/>
      <c r="S266" s="8"/>
      <c r="T266" s="8"/>
      <c r="U266" s="8"/>
    </row>
    <row r="267" spans="1:21" s="6" customFormat="1" ht="30" x14ac:dyDescent="0.25">
      <c r="A267" s="63"/>
      <c r="B267" s="69"/>
      <c r="C267" s="51" t="s">
        <v>16</v>
      </c>
      <c r="D267" s="7">
        <f t="shared" si="103"/>
        <v>1491203.8</v>
      </c>
      <c r="E267" s="7">
        <f t="shared" ref="E267:L269" si="108">E272+E392+E402+E407</f>
        <v>0</v>
      </c>
      <c r="F267" s="7">
        <f t="shared" si="108"/>
        <v>0</v>
      </c>
      <c r="G267" s="7">
        <f t="shared" si="108"/>
        <v>0</v>
      </c>
      <c r="H267" s="7">
        <f t="shared" si="108"/>
        <v>0</v>
      </c>
      <c r="I267" s="7">
        <f t="shared" si="108"/>
        <v>100900.2</v>
      </c>
      <c r="J267" s="7">
        <f t="shared" si="108"/>
        <v>635710.4</v>
      </c>
      <c r="K267" s="7">
        <f t="shared" si="108"/>
        <v>471174.2</v>
      </c>
      <c r="L267" s="7">
        <f t="shared" si="108"/>
        <v>200407.31</v>
      </c>
      <c r="M267" s="7">
        <f t="shared" ref="M267:P267" si="109">M272+M392+M402+M407</f>
        <v>83011.69</v>
      </c>
      <c r="N267" s="7">
        <f t="shared" si="109"/>
        <v>0</v>
      </c>
      <c r="O267" s="7">
        <f t="shared" si="109"/>
        <v>0</v>
      </c>
      <c r="P267" s="7">
        <f t="shared" si="109"/>
        <v>0</v>
      </c>
      <c r="Q267" s="8"/>
      <c r="R267" s="8"/>
      <c r="S267" s="8"/>
      <c r="T267" s="8"/>
      <c r="U267" s="8"/>
    </row>
    <row r="268" spans="1:21" s="6" customFormat="1" ht="60" x14ac:dyDescent="0.25">
      <c r="A268" s="63"/>
      <c r="B268" s="69"/>
      <c r="C268" s="51" t="s">
        <v>17</v>
      </c>
      <c r="D268" s="7">
        <f t="shared" si="103"/>
        <v>538928.22</v>
      </c>
      <c r="E268" s="7">
        <f t="shared" si="108"/>
        <v>0</v>
      </c>
      <c r="F268" s="7">
        <f t="shared" si="108"/>
        <v>0</v>
      </c>
      <c r="G268" s="7">
        <f t="shared" si="108"/>
        <v>0</v>
      </c>
      <c r="H268" s="7">
        <f t="shared" si="108"/>
        <v>0</v>
      </c>
      <c r="I268" s="7">
        <f t="shared" si="108"/>
        <v>42834.2</v>
      </c>
      <c r="J268" s="7">
        <f t="shared" si="108"/>
        <v>253401.5</v>
      </c>
      <c r="K268" s="7">
        <f t="shared" si="108"/>
        <v>181769.62</v>
      </c>
      <c r="L268" s="7">
        <f t="shared" si="108"/>
        <v>34107.300000000003</v>
      </c>
      <c r="M268" s="7">
        <f t="shared" ref="M268:P268" si="110">M273+M393+M403+M408</f>
        <v>26815.599999999999</v>
      </c>
      <c r="N268" s="7">
        <f t="shared" si="110"/>
        <v>0</v>
      </c>
      <c r="O268" s="7">
        <f t="shared" si="110"/>
        <v>0</v>
      </c>
      <c r="P268" s="7">
        <f t="shared" si="110"/>
        <v>0</v>
      </c>
      <c r="Q268" s="8"/>
      <c r="R268" s="8"/>
      <c r="S268" s="8"/>
      <c r="T268" s="8"/>
      <c r="U268" s="8"/>
    </row>
    <row r="269" spans="1:21" s="6" customFormat="1" ht="30" x14ac:dyDescent="0.25">
      <c r="A269" s="64"/>
      <c r="B269" s="70"/>
      <c r="C269" s="51" t="s">
        <v>18</v>
      </c>
      <c r="D269" s="7">
        <f t="shared" si="103"/>
        <v>8083.43</v>
      </c>
      <c r="E269" s="7">
        <f t="shared" si="108"/>
        <v>0</v>
      </c>
      <c r="F269" s="7">
        <f t="shared" si="108"/>
        <v>0</v>
      </c>
      <c r="G269" s="7">
        <f t="shared" si="108"/>
        <v>0</v>
      </c>
      <c r="H269" s="7">
        <f t="shared" si="108"/>
        <v>0</v>
      </c>
      <c r="I269" s="7">
        <f t="shared" si="108"/>
        <v>0</v>
      </c>
      <c r="J269" s="7">
        <f t="shared" si="108"/>
        <v>0</v>
      </c>
      <c r="K269" s="7">
        <f t="shared" si="108"/>
        <v>8083.43</v>
      </c>
      <c r="L269" s="7">
        <f t="shared" si="108"/>
        <v>0</v>
      </c>
      <c r="M269" s="7">
        <f t="shared" ref="M269:P269" si="111">M274+M394+M404+M409</f>
        <v>0</v>
      </c>
      <c r="N269" s="7">
        <f t="shared" si="111"/>
        <v>0</v>
      </c>
      <c r="O269" s="7">
        <f t="shared" si="111"/>
        <v>0</v>
      </c>
      <c r="P269" s="7">
        <f t="shared" si="111"/>
        <v>0</v>
      </c>
      <c r="Q269" s="8"/>
      <c r="R269" s="8"/>
      <c r="S269" s="8"/>
      <c r="T269" s="8"/>
      <c r="U269" s="8"/>
    </row>
    <row r="270" spans="1:21" s="6" customFormat="1" ht="30" x14ac:dyDescent="0.25">
      <c r="A270" s="65" t="s">
        <v>102</v>
      </c>
      <c r="B270" s="71" t="s">
        <v>288</v>
      </c>
      <c r="C270" s="51" t="s">
        <v>14</v>
      </c>
      <c r="D270" s="7">
        <f t="shared" si="103"/>
        <v>3666915.85</v>
      </c>
      <c r="E270" s="7">
        <f t="shared" ref="E270:P270" si="112">E271+E272+E273+E274</f>
        <v>0</v>
      </c>
      <c r="F270" s="7">
        <f t="shared" si="112"/>
        <v>0</v>
      </c>
      <c r="G270" s="7">
        <f t="shared" si="112"/>
        <v>0</v>
      </c>
      <c r="H270" s="7">
        <f t="shared" si="112"/>
        <v>0</v>
      </c>
      <c r="I270" s="7">
        <f t="shared" si="112"/>
        <v>563425.6</v>
      </c>
      <c r="J270" s="7">
        <f t="shared" si="112"/>
        <v>1705534</v>
      </c>
      <c r="K270" s="7">
        <f t="shared" si="112"/>
        <v>956015.8</v>
      </c>
      <c r="L270" s="7">
        <f t="shared" si="112"/>
        <v>335854.51</v>
      </c>
      <c r="M270" s="7">
        <f t="shared" si="112"/>
        <v>106085.94</v>
      </c>
      <c r="N270" s="7">
        <f t="shared" si="112"/>
        <v>0</v>
      </c>
      <c r="O270" s="7">
        <f t="shared" si="112"/>
        <v>0</v>
      </c>
      <c r="P270" s="7">
        <f t="shared" si="112"/>
        <v>0</v>
      </c>
      <c r="Q270" s="8"/>
      <c r="R270" s="8"/>
      <c r="S270" s="8"/>
      <c r="T270" s="8"/>
      <c r="U270" s="8"/>
    </row>
    <row r="271" spans="1:21" s="6" customFormat="1" ht="30" x14ac:dyDescent="0.25">
      <c r="A271" s="66"/>
      <c r="B271" s="72"/>
      <c r="C271" s="51" t="s">
        <v>22</v>
      </c>
      <c r="D271" s="7">
        <f t="shared" si="103"/>
        <v>1749026.9</v>
      </c>
      <c r="E271" s="7">
        <f>E276+E331+E366</f>
        <v>0</v>
      </c>
      <c r="F271" s="7">
        <f t="shared" ref="F271:K271" si="113">F276+F331+F366</f>
        <v>0</v>
      </c>
      <c r="G271" s="7">
        <f t="shared" si="113"/>
        <v>0</v>
      </c>
      <c r="H271" s="7">
        <f t="shared" si="113"/>
        <v>0</v>
      </c>
      <c r="I271" s="7">
        <f t="shared" si="113"/>
        <v>419691.2</v>
      </c>
      <c r="J271" s="7">
        <f t="shared" si="113"/>
        <v>837401.1</v>
      </c>
      <c r="K271" s="7">
        <f t="shared" si="113"/>
        <v>313694.8</v>
      </c>
      <c r="L271" s="7">
        <f>L276+L331+L366</f>
        <v>178239.8</v>
      </c>
      <c r="M271" s="7">
        <f t="shared" ref="M271:P271" si="114">M276+M331+M366</f>
        <v>0</v>
      </c>
      <c r="N271" s="7">
        <f t="shared" si="114"/>
        <v>0</v>
      </c>
      <c r="O271" s="7">
        <f t="shared" si="114"/>
        <v>0</v>
      </c>
      <c r="P271" s="7">
        <f t="shared" si="114"/>
        <v>0</v>
      </c>
      <c r="Q271" s="8"/>
      <c r="R271" s="8"/>
      <c r="S271" s="8"/>
      <c r="T271" s="8"/>
      <c r="U271" s="8"/>
    </row>
    <row r="272" spans="1:21" s="6" customFormat="1" ht="30" x14ac:dyDescent="0.25">
      <c r="A272" s="66"/>
      <c r="B272" s="72"/>
      <c r="C272" s="51" t="s">
        <v>16</v>
      </c>
      <c r="D272" s="7">
        <f t="shared" si="103"/>
        <v>1407206.75</v>
      </c>
      <c r="E272" s="7">
        <f t="shared" ref="E272:L274" si="115">E277+E332+E367</f>
        <v>0</v>
      </c>
      <c r="F272" s="7">
        <f t="shared" si="115"/>
        <v>0</v>
      </c>
      <c r="G272" s="7">
        <f t="shared" si="115"/>
        <v>0</v>
      </c>
      <c r="H272" s="7">
        <f t="shared" si="115"/>
        <v>0</v>
      </c>
      <c r="I272" s="7">
        <f t="shared" si="115"/>
        <v>100900.2</v>
      </c>
      <c r="J272" s="7">
        <f t="shared" si="115"/>
        <v>620710.40000000002</v>
      </c>
      <c r="K272" s="7">
        <f t="shared" si="115"/>
        <v>463252.1</v>
      </c>
      <c r="L272" s="7">
        <f t="shared" si="115"/>
        <v>143073.71</v>
      </c>
      <c r="M272" s="7">
        <f t="shared" ref="M272:P272" si="116">M277+M332+M367</f>
        <v>79270.34</v>
      </c>
      <c r="N272" s="7">
        <f t="shared" si="116"/>
        <v>0</v>
      </c>
      <c r="O272" s="7">
        <f t="shared" si="116"/>
        <v>0</v>
      </c>
      <c r="P272" s="7">
        <f t="shared" si="116"/>
        <v>0</v>
      </c>
      <c r="Q272" s="8"/>
      <c r="R272" s="8"/>
      <c r="S272" s="8"/>
      <c r="T272" s="8"/>
      <c r="U272" s="8"/>
    </row>
    <row r="273" spans="1:21" s="6" customFormat="1" ht="60" x14ac:dyDescent="0.25">
      <c r="A273" s="66"/>
      <c r="B273" s="72"/>
      <c r="C273" s="51" t="s">
        <v>17</v>
      </c>
      <c r="D273" s="7">
        <f t="shared" si="103"/>
        <v>510682.2</v>
      </c>
      <c r="E273" s="7">
        <f t="shared" si="115"/>
        <v>0</v>
      </c>
      <c r="F273" s="7">
        <f t="shared" si="115"/>
        <v>0</v>
      </c>
      <c r="G273" s="7">
        <f t="shared" si="115"/>
        <v>0</v>
      </c>
      <c r="H273" s="7">
        <f t="shared" si="115"/>
        <v>0</v>
      </c>
      <c r="I273" s="7">
        <f t="shared" si="115"/>
        <v>42834.2</v>
      </c>
      <c r="J273" s="7">
        <f t="shared" si="115"/>
        <v>247422.5</v>
      </c>
      <c r="K273" s="7">
        <f t="shared" si="115"/>
        <v>179068.9</v>
      </c>
      <c r="L273" s="7">
        <f t="shared" si="115"/>
        <v>14541</v>
      </c>
      <c r="M273" s="7">
        <f t="shared" ref="M273:P273" si="117">M278+M333+M368</f>
        <v>26815.599999999999</v>
      </c>
      <c r="N273" s="7">
        <f t="shared" si="117"/>
        <v>0</v>
      </c>
      <c r="O273" s="7">
        <f t="shared" si="117"/>
        <v>0</v>
      </c>
      <c r="P273" s="7">
        <f t="shared" si="117"/>
        <v>0</v>
      </c>
      <c r="Q273" s="8"/>
      <c r="R273" s="8"/>
      <c r="S273" s="8"/>
      <c r="T273" s="8"/>
      <c r="U273" s="8"/>
    </row>
    <row r="274" spans="1:21" s="6" customFormat="1" ht="30" x14ac:dyDescent="0.25">
      <c r="A274" s="67"/>
      <c r="B274" s="73"/>
      <c r="C274" s="51" t="s">
        <v>18</v>
      </c>
      <c r="D274" s="7">
        <f t="shared" si="103"/>
        <v>0</v>
      </c>
      <c r="E274" s="7">
        <f t="shared" si="115"/>
        <v>0</v>
      </c>
      <c r="F274" s="7">
        <f t="shared" si="115"/>
        <v>0</v>
      </c>
      <c r="G274" s="7">
        <f t="shared" si="115"/>
        <v>0</v>
      </c>
      <c r="H274" s="7">
        <f t="shared" si="115"/>
        <v>0</v>
      </c>
      <c r="I274" s="7">
        <f t="shared" si="115"/>
        <v>0</v>
      </c>
      <c r="J274" s="7">
        <f t="shared" si="115"/>
        <v>0</v>
      </c>
      <c r="K274" s="7">
        <f t="shared" si="115"/>
        <v>0</v>
      </c>
      <c r="L274" s="7">
        <f t="shared" si="115"/>
        <v>0</v>
      </c>
      <c r="M274" s="7">
        <f t="shared" ref="M274:P274" si="118">M279+M334+M369</f>
        <v>0</v>
      </c>
      <c r="N274" s="7">
        <f t="shared" si="118"/>
        <v>0</v>
      </c>
      <c r="O274" s="7">
        <f t="shared" si="118"/>
        <v>0</v>
      </c>
      <c r="P274" s="7">
        <f t="shared" si="118"/>
        <v>0</v>
      </c>
      <c r="Q274" s="8"/>
      <c r="R274" s="8"/>
      <c r="S274" s="8"/>
      <c r="T274" s="8"/>
      <c r="U274" s="8"/>
    </row>
    <row r="275" spans="1:21" s="6" customFormat="1" ht="30" x14ac:dyDescent="0.25">
      <c r="A275" s="62" t="s">
        <v>103</v>
      </c>
      <c r="B275" s="62" t="s">
        <v>104</v>
      </c>
      <c r="C275" s="51" t="s">
        <v>14</v>
      </c>
      <c r="D275" s="7">
        <f t="shared" si="103"/>
        <v>1583452.85</v>
      </c>
      <c r="E275" s="7">
        <f t="shared" ref="E275:P275" si="119">E276+E277+E278+E279</f>
        <v>0</v>
      </c>
      <c r="F275" s="7">
        <f t="shared" si="119"/>
        <v>0</v>
      </c>
      <c r="G275" s="7">
        <f t="shared" si="119"/>
        <v>0</v>
      </c>
      <c r="H275" s="7">
        <f t="shared" si="119"/>
        <v>0</v>
      </c>
      <c r="I275" s="7">
        <f t="shared" si="119"/>
        <v>0</v>
      </c>
      <c r="J275" s="7">
        <f t="shared" si="119"/>
        <v>185994.7</v>
      </c>
      <c r="K275" s="7">
        <f t="shared" si="119"/>
        <v>955517.7</v>
      </c>
      <c r="L275" s="7">
        <f t="shared" si="119"/>
        <v>335854.51</v>
      </c>
      <c r="M275" s="7">
        <f t="shared" si="119"/>
        <v>106085.94</v>
      </c>
      <c r="N275" s="7">
        <f t="shared" si="119"/>
        <v>0</v>
      </c>
      <c r="O275" s="7">
        <f t="shared" si="119"/>
        <v>0</v>
      </c>
      <c r="P275" s="7">
        <f t="shared" si="119"/>
        <v>0</v>
      </c>
      <c r="Q275" s="8"/>
      <c r="R275" s="8"/>
      <c r="S275" s="8"/>
      <c r="T275" s="8"/>
      <c r="U275" s="8"/>
    </row>
    <row r="276" spans="1:21" s="6" customFormat="1" ht="30" x14ac:dyDescent="0.25">
      <c r="A276" s="63"/>
      <c r="B276" s="63"/>
      <c r="C276" s="51" t="s">
        <v>22</v>
      </c>
      <c r="D276" s="7">
        <f t="shared" si="103"/>
        <v>622529.5</v>
      </c>
      <c r="E276" s="7">
        <f>E281+E286+E291+E296+E301+E306+E311+E316+E321+E326</f>
        <v>0</v>
      </c>
      <c r="F276" s="7">
        <f t="shared" ref="F276:K276" si="120">F281+F286+F291+F296+F301+F306+F311+F316+F321+F326</f>
        <v>0</v>
      </c>
      <c r="G276" s="7">
        <f t="shared" si="120"/>
        <v>0</v>
      </c>
      <c r="H276" s="7">
        <f t="shared" si="120"/>
        <v>0</v>
      </c>
      <c r="I276" s="7">
        <f t="shared" si="120"/>
        <v>0</v>
      </c>
      <c r="J276" s="7">
        <f t="shared" si="120"/>
        <v>130594.9</v>
      </c>
      <c r="K276" s="7">
        <f t="shared" si="120"/>
        <v>313694.8</v>
      </c>
      <c r="L276" s="7">
        <f>L281+L286+L291+L296+L301+L306+L311+L316+L321+L326</f>
        <v>178239.8</v>
      </c>
      <c r="M276" s="7">
        <f t="shared" ref="M276:P276" si="121">M281+M286+M291+M296+M301+M306+M311+M316+M321+M326</f>
        <v>0</v>
      </c>
      <c r="N276" s="7">
        <f t="shared" si="121"/>
        <v>0</v>
      </c>
      <c r="O276" s="7">
        <f t="shared" si="121"/>
        <v>0</v>
      </c>
      <c r="P276" s="7">
        <f t="shared" si="121"/>
        <v>0</v>
      </c>
      <c r="Q276" s="8"/>
      <c r="R276" s="8"/>
      <c r="S276" s="8"/>
      <c r="T276" s="8"/>
      <c r="U276" s="8"/>
    </row>
    <row r="277" spans="1:21" s="6" customFormat="1" ht="30" x14ac:dyDescent="0.25">
      <c r="A277" s="63"/>
      <c r="B277" s="63"/>
      <c r="C277" s="51" t="s">
        <v>16</v>
      </c>
      <c r="D277" s="7">
        <f t="shared" si="103"/>
        <v>724704.75</v>
      </c>
      <c r="E277" s="7">
        <f t="shared" ref="E277:L279" si="122">E282+E287+E292+E297+E302+E307+E312+E317+E322+E327</f>
        <v>0</v>
      </c>
      <c r="F277" s="7">
        <f t="shared" si="122"/>
        <v>0</v>
      </c>
      <c r="G277" s="7">
        <f t="shared" si="122"/>
        <v>0</v>
      </c>
      <c r="H277" s="7">
        <f t="shared" si="122"/>
        <v>0</v>
      </c>
      <c r="I277" s="7">
        <f t="shared" si="122"/>
        <v>0</v>
      </c>
      <c r="J277" s="7">
        <f t="shared" si="122"/>
        <v>39606.699999999997</v>
      </c>
      <c r="K277" s="7">
        <f t="shared" si="122"/>
        <v>462754</v>
      </c>
      <c r="L277" s="7">
        <f t="shared" si="122"/>
        <v>143073.71</v>
      </c>
      <c r="M277" s="7">
        <f t="shared" ref="M277:P277" si="123">M282+M287+M292+M297+M302+M307+M312+M317+M322+M327</f>
        <v>79270.34</v>
      </c>
      <c r="N277" s="7">
        <f t="shared" si="123"/>
        <v>0</v>
      </c>
      <c r="O277" s="7">
        <f t="shared" si="123"/>
        <v>0</v>
      </c>
      <c r="P277" s="7">
        <f t="shared" si="123"/>
        <v>0</v>
      </c>
      <c r="Q277" s="8"/>
      <c r="R277" s="8"/>
      <c r="S277" s="8"/>
      <c r="T277" s="8"/>
      <c r="U277" s="8"/>
    </row>
    <row r="278" spans="1:21" s="6" customFormat="1" ht="60" x14ac:dyDescent="0.25">
      <c r="A278" s="63"/>
      <c r="B278" s="63"/>
      <c r="C278" s="51" t="s">
        <v>17</v>
      </c>
      <c r="D278" s="7">
        <f t="shared" si="103"/>
        <v>236218.6</v>
      </c>
      <c r="E278" s="7">
        <f t="shared" si="122"/>
        <v>0</v>
      </c>
      <c r="F278" s="7">
        <f t="shared" si="122"/>
        <v>0</v>
      </c>
      <c r="G278" s="7">
        <f t="shared" si="122"/>
        <v>0</v>
      </c>
      <c r="H278" s="7">
        <f t="shared" si="122"/>
        <v>0</v>
      </c>
      <c r="I278" s="7">
        <f t="shared" si="122"/>
        <v>0</v>
      </c>
      <c r="J278" s="7">
        <f t="shared" si="122"/>
        <v>15793.1</v>
      </c>
      <c r="K278" s="7">
        <f t="shared" si="122"/>
        <v>179068.9</v>
      </c>
      <c r="L278" s="7">
        <f t="shared" si="122"/>
        <v>14541</v>
      </c>
      <c r="M278" s="7">
        <f t="shared" ref="M278:P278" si="124">M283+M288+M293+M298+M303+M308+M313+M318+M323+M328</f>
        <v>26815.599999999999</v>
      </c>
      <c r="N278" s="7">
        <f t="shared" si="124"/>
        <v>0</v>
      </c>
      <c r="O278" s="7">
        <f t="shared" si="124"/>
        <v>0</v>
      </c>
      <c r="P278" s="7">
        <f t="shared" si="124"/>
        <v>0</v>
      </c>
      <c r="Q278" s="8"/>
      <c r="R278" s="8"/>
      <c r="S278" s="8"/>
      <c r="T278" s="8"/>
      <c r="U278" s="8"/>
    </row>
    <row r="279" spans="1:21" s="6" customFormat="1" ht="30" x14ac:dyDescent="0.25">
      <c r="A279" s="64"/>
      <c r="B279" s="64"/>
      <c r="C279" s="51" t="s">
        <v>18</v>
      </c>
      <c r="D279" s="7">
        <f t="shared" si="103"/>
        <v>0</v>
      </c>
      <c r="E279" s="7">
        <f t="shared" si="122"/>
        <v>0</v>
      </c>
      <c r="F279" s="7">
        <f t="shared" si="122"/>
        <v>0</v>
      </c>
      <c r="G279" s="7">
        <f t="shared" si="122"/>
        <v>0</v>
      </c>
      <c r="H279" s="7">
        <f t="shared" si="122"/>
        <v>0</v>
      </c>
      <c r="I279" s="7">
        <f t="shared" si="122"/>
        <v>0</v>
      </c>
      <c r="J279" s="7">
        <f t="shared" si="122"/>
        <v>0</v>
      </c>
      <c r="K279" s="7">
        <f t="shared" si="122"/>
        <v>0</v>
      </c>
      <c r="L279" s="7">
        <f t="shared" si="122"/>
        <v>0</v>
      </c>
      <c r="M279" s="7">
        <f t="shared" ref="M279:P279" si="125">M284+M289+M294+M299+M304+M309+M314+M319+M324+M329</f>
        <v>0</v>
      </c>
      <c r="N279" s="7">
        <f t="shared" si="125"/>
        <v>0</v>
      </c>
      <c r="O279" s="7">
        <f t="shared" si="125"/>
        <v>0</v>
      </c>
      <c r="P279" s="7">
        <f t="shared" si="125"/>
        <v>0</v>
      </c>
      <c r="Q279" s="8"/>
      <c r="R279" s="8"/>
      <c r="S279" s="8"/>
      <c r="T279" s="8"/>
      <c r="U279" s="8"/>
    </row>
    <row r="280" spans="1:21" s="6" customFormat="1" ht="30" x14ac:dyDescent="0.25">
      <c r="A280" s="62" t="s">
        <v>105</v>
      </c>
      <c r="B280" s="62" t="s">
        <v>298</v>
      </c>
      <c r="C280" s="51" t="s">
        <v>14</v>
      </c>
      <c r="D280" s="7">
        <f t="shared" si="103"/>
        <v>83351.3</v>
      </c>
      <c r="E280" s="7">
        <f t="shared" ref="E280:P280" si="126">E281+E282+E283+E284</f>
        <v>0</v>
      </c>
      <c r="F280" s="7">
        <f t="shared" si="126"/>
        <v>0</v>
      </c>
      <c r="G280" s="7">
        <f t="shared" si="126"/>
        <v>0</v>
      </c>
      <c r="H280" s="7">
        <f t="shared" si="126"/>
        <v>0</v>
      </c>
      <c r="I280" s="7">
        <f t="shared" si="126"/>
        <v>0</v>
      </c>
      <c r="J280" s="7">
        <f t="shared" si="126"/>
        <v>24471.1</v>
      </c>
      <c r="K280" s="7">
        <f t="shared" si="126"/>
        <v>58880.2</v>
      </c>
      <c r="L280" s="7">
        <f t="shared" si="126"/>
        <v>0</v>
      </c>
      <c r="M280" s="7">
        <f t="shared" si="126"/>
        <v>0</v>
      </c>
      <c r="N280" s="7">
        <f t="shared" si="126"/>
        <v>0</v>
      </c>
      <c r="O280" s="7">
        <f t="shared" si="126"/>
        <v>0</v>
      </c>
      <c r="P280" s="7">
        <f t="shared" si="126"/>
        <v>0</v>
      </c>
      <c r="Q280" s="8"/>
      <c r="R280" s="8"/>
      <c r="S280" s="8"/>
      <c r="T280" s="8"/>
      <c r="U280" s="8"/>
    </row>
    <row r="281" spans="1:21" s="6" customFormat="1" ht="30" x14ac:dyDescent="0.25">
      <c r="A281" s="63"/>
      <c r="B281" s="63"/>
      <c r="C281" s="51" t="s">
        <v>22</v>
      </c>
      <c r="D281" s="7">
        <f t="shared" si="103"/>
        <v>29500.400000000001</v>
      </c>
      <c r="E281" s="7"/>
      <c r="F281" s="7"/>
      <c r="G281" s="7"/>
      <c r="H281" s="7"/>
      <c r="I281" s="7"/>
      <c r="J281" s="7">
        <v>17183.5</v>
      </c>
      <c r="K281" s="7">
        <v>12316.9</v>
      </c>
      <c r="L281" s="7"/>
      <c r="M281" s="7"/>
      <c r="N281" s="7"/>
      <c r="O281" s="7"/>
      <c r="P281" s="21"/>
      <c r="Q281" s="8"/>
      <c r="R281" s="8"/>
      <c r="S281" s="8"/>
      <c r="T281" s="8"/>
      <c r="U281" s="8"/>
    </row>
    <row r="282" spans="1:21" s="6" customFormat="1" ht="30" x14ac:dyDescent="0.25">
      <c r="A282" s="63"/>
      <c r="B282" s="63"/>
      <c r="C282" s="51" t="s">
        <v>16</v>
      </c>
      <c r="D282" s="7">
        <f t="shared" si="103"/>
        <v>38782.400000000001</v>
      </c>
      <c r="E282" s="7"/>
      <c r="F282" s="7"/>
      <c r="G282" s="7"/>
      <c r="H282" s="7"/>
      <c r="I282" s="7"/>
      <c r="J282" s="7">
        <v>5210.3</v>
      </c>
      <c r="K282" s="7">
        <v>33572.1</v>
      </c>
      <c r="L282" s="7"/>
      <c r="M282" s="7"/>
      <c r="N282" s="7"/>
      <c r="O282" s="7"/>
      <c r="P282" s="21"/>
      <c r="Q282" s="8"/>
      <c r="R282" s="8"/>
      <c r="S282" s="8"/>
      <c r="T282" s="8"/>
      <c r="U282" s="8"/>
    </row>
    <row r="283" spans="1:21" s="6" customFormat="1" ht="60" x14ac:dyDescent="0.25">
      <c r="A283" s="63"/>
      <c r="B283" s="63"/>
      <c r="C283" s="51" t="s">
        <v>17</v>
      </c>
      <c r="D283" s="7">
        <f t="shared" si="103"/>
        <v>15068.5</v>
      </c>
      <c r="E283" s="7"/>
      <c r="F283" s="7"/>
      <c r="G283" s="7"/>
      <c r="H283" s="7"/>
      <c r="I283" s="7"/>
      <c r="J283" s="7">
        <v>2077.3000000000002</v>
      </c>
      <c r="K283" s="7">
        <v>12991.2</v>
      </c>
      <c r="L283" s="7"/>
      <c r="M283" s="7"/>
      <c r="N283" s="7"/>
      <c r="O283" s="7"/>
      <c r="P283" s="21"/>
      <c r="Q283" s="8"/>
      <c r="R283" s="8"/>
      <c r="S283" s="8"/>
      <c r="T283" s="8"/>
      <c r="U283" s="8"/>
    </row>
    <row r="284" spans="1:21" s="6" customFormat="1" ht="30" x14ac:dyDescent="0.25">
      <c r="A284" s="64"/>
      <c r="B284" s="64"/>
      <c r="C284" s="51" t="s">
        <v>18</v>
      </c>
      <c r="D284" s="7">
        <f t="shared" si="103"/>
        <v>0</v>
      </c>
      <c r="E284" s="7"/>
      <c r="F284" s="7"/>
      <c r="G284" s="7"/>
      <c r="H284" s="7"/>
      <c r="I284" s="7"/>
      <c r="J284" s="7"/>
      <c r="K284" s="7">
        <v>0</v>
      </c>
      <c r="L284" s="7"/>
      <c r="M284" s="7"/>
      <c r="N284" s="7"/>
      <c r="O284" s="7"/>
      <c r="P284" s="21"/>
      <c r="Q284" s="8"/>
      <c r="R284" s="8"/>
      <c r="S284" s="8"/>
      <c r="T284" s="8"/>
      <c r="U284" s="8"/>
    </row>
    <row r="285" spans="1:21" s="6" customFormat="1" ht="30" x14ac:dyDescent="0.25">
      <c r="A285" s="62" t="s">
        <v>106</v>
      </c>
      <c r="B285" s="62" t="s">
        <v>353</v>
      </c>
      <c r="C285" s="51" t="s">
        <v>14</v>
      </c>
      <c r="D285" s="7">
        <f t="shared" si="103"/>
        <v>183237</v>
      </c>
      <c r="E285" s="7">
        <f t="shared" ref="E285:P285" si="127">E286+E287+E288+E289</f>
        <v>0</v>
      </c>
      <c r="F285" s="7">
        <f t="shared" si="127"/>
        <v>0</v>
      </c>
      <c r="G285" s="7">
        <f t="shared" si="127"/>
        <v>0</v>
      </c>
      <c r="H285" s="7">
        <f t="shared" si="127"/>
        <v>0</v>
      </c>
      <c r="I285" s="7">
        <f t="shared" si="127"/>
        <v>0</v>
      </c>
      <c r="J285" s="7">
        <f t="shared" si="127"/>
        <v>23531.8</v>
      </c>
      <c r="K285" s="7">
        <f t="shared" si="127"/>
        <v>159705.20000000001</v>
      </c>
      <c r="L285" s="7">
        <f t="shared" si="127"/>
        <v>0</v>
      </c>
      <c r="M285" s="7">
        <f t="shared" si="127"/>
        <v>0</v>
      </c>
      <c r="N285" s="7">
        <f t="shared" si="127"/>
        <v>0</v>
      </c>
      <c r="O285" s="7">
        <f t="shared" si="127"/>
        <v>0</v>
      </c>
      <c r="P285" s="7">
        <f t="shared" si="127"/>
        <v>0</v>
      </c>
      <c r="Q285" s="8"/>
      <c r="R285" s="8"/>
      <c r="S285" s="8"/>
      <c r="T285" s="8"/>
      <c r="U285" s="8"/>
    </row>
    <row r="286" spans="1:21" s="6" customFormat="1" ht="30" x14ac:dyDescent="0.25">
      <c r="A286" s="63"/>
      <c r="B286" s="63"/>
      <c r="C286" s="51" t="s">
        <v>22</v>
      </c>
      <c r="D286" s="7">
        <f t="shared" si="103"/>
        <v>72146.8</v>
      </c>
      <c r="E286" s="7"/>
      <c r="F286" s="7"/>
      <c r="G286" s="7"/>
      <c r="H286" s="7"/>
      <c r="I286" s="7"/>
      <c r="J286" s="7">
        <v>18532.400000000001</v>
      </c>
      <c r="K286" s="7">
        <v>53614.400000000001</v>
      </c>
      <c r="L286" s="7"/>
      <c r="M286" s="7"/>
      <c r="N286" s="7"/>
      <c r="O286" s="7"/>
      <c r="P286" s="21"/>
      <c r="Q286" s="8"/>
      <c r="R286" s="8"/>
      <c r="S286" s="8"/>
      <c r="T286" s="8"/>
      <c r="U286" s="8"/>
    </row>
    <row r="287" spans="1:21" s="6" customFormat="1" ht="30" x14ac:dyDescent="0.25">
      <c r="A287" s="63"/>
      <c r="B287" s="63"/>
      <c r="C287" s="51" t="s">
        <v>16</v>
      </c>
      <c r="D287" s="7">
        <f t="shared" si="103"/>
        <v>80065.399999999994</v>
      </c>
      <c r="E287" s="7"/>
      <c r="F287" s="7"/>
      <c r="G287" s="7"/>
      <c r="H287" s="7"/>
      <c r="I287" s="7"/>
      <c r="J287" s="7">
        <v>3573.9</v>
      </c>
      <c r="K287" s="7">
        <v>76491.5</v>
      </c>
      <c r="L287" s="7"/>
      <c r="M287" s="7"/>
      <c r="N287" s="7"/>
      <c r="O287" s="7"/>
      <c r="P287" s="21"/>
      <c r="Q287" s="8"/>
      <c r="R287" s="8"/>
      <c r="S287" s="8"/>
      <c r="T287" s="8"/>
      <c r="U287" s="8"/>
    </row>
    <row r="288" spans="1:21" s="6" customFormat="1" ht="60" x14ac:dyDescent="0.25">
      <c r="A288" s="63"/>
      <c r="B288" s="63"/>
      <c r="C288" s="51" t="s">
        <v>17</v>
      </c>
      <c r="D288" s="7">
        <f t="shared" si="103"/>
        <v>31024.799999999999</v>
      </c>
      <c r="E288" s="7"/>
      <c r="F288" s="7"/>
      <c r="G288" s="7"/>
      <c r="H288" s="7"/>
      <c r="I288" s="7"/>
      <c r="J288" s="7">
        <v>1425.5</v>
      </c>
      <c r="K288" s="7">
        <v>29599.3</v>
      </c>
      <c r="L288" s="7"/>
      <c r="M288" s="7"/>
      <c r="N288" s="7"/>
      <c r="O288" s="7"/>
      <c r="P288" s="21"/>
      <c r="Q288" s="8"/>
      <c r="R288" s="8"/>
      <c r="S288" s="8"/>
      <c r="T288" s="8"/>
      <c r="U288" s="8"/>
    </row>
    <row r="289" spans="1:21" s="6" customFormat="1" ht="30" x14ac:dyDescent="0.25">
      <c r="A289" s="64"/>
      <c r="B289" s="64"/>
      <c r="C289" s="51" t="s">
        <v>18</v>
      </c>
      <c r="D289" s="7">
        <f t="shared" si="103"/>
        <v>0</v>
      </c>
      <c r="E289" s="7"/>
      <c r="F289" s="7"/>
      <c r="G289" s="7"/>
      <c r="H289" s="7"/>
      <c r="I289" s="7"/>
      <c r="J289" s="7"/>
      <c r="K289" s="7">
        <v>0</v>
      </c>
      <c r="L289" s="7"/>
      <c r="M289" s="7"/>
      <c r="N289" s="7"/>
      <c r="O289" s="7"/>
      <c r="P289" s="21"/>
      <c r="Q289" s="8"/>
      <c r="R289" s="8"/>
      <c r="S289" s="8"/>
      <c r="T289" s="8"/>
      <c r="U289" s="8"/>
    </row>
    <row r="290" spans="1:21" s="6" customFormat="1" ht="30" x14ac:dyDescent="0.25">
      <c r="A290" s="62" t="s">
        <v>107</v>
      </c>
      <c r="B290" s="79" t="s">
        <v>352</v>
      </c>
      <c r="C290" s="51" t="s">
        <v>14</v>
      </c>
      <c r="D290" s="7">
        <f t="shared" si="103"/>
        <v>118957.8</v>
      </c>
      <c r="E290" s="7">
        <f t="shared" ref="E290:P290" si="128">E291+E292+E293+E294</f>
        <v>0</v>
      </c>
      <c r="F290" s="7">
        <f t="shared" si="128"/>
        <v>0</v>
      </c>
      <c r="G290" s="7">
        <f t="shared" si="128"/>
        <v>0</v>
      </c>
      <c r="H290" s="7">
        <f t="shared" si="128"/>
        <v>0</v>
      </c>
      <c r="I290" s="7">
        <f t="shared" si="128"/>
        <v>0</v>
      </c>
      <c r="J290" s="7">
        <f t="shared" si="128"/>
        <v>0</v>
      </c>
      <c r="K290" s="7">
        <f t="shared" si="128"/>
        <v>118957.8</v>
      </c>
      <c r="L290" s="7">
        <f t="shared" si="128"/>
        <v>0</v>
      </c>
      <c r="M290" s="7">
        <f t="shared" si="128"/>
        <v>0</v>
      </c>
      <c r="N290" s="7">
        <f t="shared" si="128"/>
        <v>0</v>
      </c>
      <c r="O290" s="7">
        <f t="shared" si="128"/>
        <v>0</v>
      </c>
      <c r="P290" s="7">
        <f t="shared" si="128"/>
        <v>0</v>
      </c>
      <c r="Q290" s="8"/>
      <c r="R290" s="8"/>
      <c r="S290" s="8"/>
      <c r="T290" s="8"/>
      <c r="U290" s="8"/>
    </row>
    <row r="291" spans="1:21" s="6" customFormat="1" ht="30" x14ac:dyDescent="0.25">
      <c r="A291" s="63"/>
      <c r="B291" s="80"/>
      <c r="C291" s="51" t="s">
        <v>22</v>
      </c>
      <c r="D291" s="7">
        <f t="shared" si="103"/>
        <v>60289.4</v>
      </c>
      <c r="E291" s="7"/>
      <c r="F291" s="7"/>
      <c r="G291" s="7"/>
      <c r="H291" s="7"/>
      <c r="I291" s="7"/>
      <c r="J291" s="7"/>
      <c r="K291" s="7">
        <v>60289.4</v>
      </c>
      <c r="L291" s="7"/>
      <c r="M291" s="7"/>
      <c r="N291" s="7"/>
      <c r="O291" s="7"/>
      <c r="P291" s="21"/>
      <c r="Q291" s="8"/>
      <c r="R291" s="8"/>
      <c r="S291" s="8"/>
      <c r="T291" s="8"/>
      <c r="U291" s="8"/>
    </row>
    <row r="292" spans="1:21" s="6" customFormat="1" ht="30" x14ac:dyDescent="0.25">
      <c r="A292" s="63"/>
      <c r="B292" s="80"/>
      <c r="C292" s="51" t="s">
        <v>16</v>
      </c>
      <c r="D292" s="7">
        <f t="shared" si="103"/>
        <v>42299.9</v>
      </c>
      <c r="E292" s="7"/>
      <c r="F292" s="7"/>
      <c r="G292" s="7"/>
      <c r="H292" s="7"/>
      <c r="I292" s="7"/>
      <c r="J292" s="7"/>
      <c r="K292" s="7">
        <v>42299.9</v>
      </c>
      <c r="L292" s="7"/>
      <c r="M292" s="7"/>
      <c r="N292" s="7"/>
      <c r="O292" s="7"/>
      <c r="P292" s="21"/>
      <c r="Q292" s="8"/>
      <c r="R292" s="8"/>
      <c r="S292" s="8"/>
      <c r="T292" s="8"/>
      <c r="U292" s="8"/>
    </row>
    <row r="293" spans="1:21" s="6" customFormat="1" ht="60" x14ac:dyDescent="0.25">
      <c r="A293" s="63"/>
      <c r="B293" s="80"/>
      <c r="C293" s="51" t="s">
        <v>17</v>
      </c>
      <c r="D293" s="7">
        <f t="shared" si="103"/>
        <v>16368.5</v>
      </c>
      <c r="E293" s="7"/>
      <c r="F293" s="7"/>
      <c r="G293" s="7"/>
      <c r="H293" s="7"/>
      <c r="I293" s="7"/>
      <c r="J293" s="7"/>
      <c r="K293" s="7">
        <v>16368.5</v>
      </c>
      <c r="L293" s="7"/>
      <c r="M293" s="7"/>
      <c r="N293" s="7"/>
      <c r="O293" s="7"/>
      <c r="P293" s="21"/>
      <c r="Q293" s="8"/>
      <c r="R293" s="8"/>
      <c r="S293" s="8"/>
      <c r="T293" s="8"/>
      <c r="U293" s="8"/>
    </row>
    <row r="294" spans="1:21" s="6" customFormat="1" ht="30" x14ac:dyDescent="0.25">
      <c r="A294" s="64"/>
      <c r="B294" s="81"/>
      <c r="C294" s="51" t="s">
        <v>18</v>
      </c>
      <c r="D294" s="7">
        <f t="shared" si="103"/>
        <v>0</v>
      </c>
      <c r="E294" s="7"/>
      <c r="F294" s="7"/>
      <c r="G294" s="7"/>
      <c r="H294" s="7"/>
      <c r="I294" s="7"/>
      <c r="J294" s="7"/>
      <c r="K294" s="7">
        <v>0</v>
      </c>
      <c r="L294" s="7"/>
      <c r="M294" s="7"/>
      <c r="N294" s="7"/>
      <c r="O294" s="7"/>
      <c r="P294" s="21"/>
      <c r="Q294" s="8"/>
      <c r="R294" s="8"/>
      <c r="S294" s="8"/>
      <c r="T294" s="8"/>
      <c r="U294" s="8"/>
    </row>
    <row r="295" spans="1:21" s="6" customFormat="1" ht="30" x14ac:dyDescent="0.25">
      <c r="A295" s="62" t="s">
        <v>108</v>
      </c>
      <c r="B295" s="62" t="s">
        <v>299</v>
      </c>
      <c r="C295" s="51" t="s">
        <v>14</v>
      </c>
      <c r="D295" s="7">
        <f t="shared" si="103"/>
        <v>176700.1</v>
      </c>
      <c r="E295" s="7">
        <f t="shared" ref="E295:P295" si="129">E296+E297+E298+E299</f>
        <v>0</v>
      </c>
      <c r="F295" s="7">
        <f t="shared" si="129"/>
        <v>0</v>
      </c>
      <c r="G295" s="7">
        <f t="shared" si="129"/>
        <v>0</v>
      </c>
      <c r="H295" s="7">
        <f t="shared" si="129"/>
        <v>0</v>
      </c>
      <c r="I295" s="7">
        <f t="shared" si="129"/>
        <v>0</v>
      </c>
      <c r="J295" s="7">
        <f t="shared" si="129"/>
        <v>26885.5</v>
      </c>
      <c r="K295" s="7">
        <f t="shared" si="129"/>
        <v>149814.6</v>
      </c>
      <c r="L295" s="7">
        <f t="shared" si="129"/>
        <v>0</v>
      </c>
      <c r="M295" s="7">
        <f t="shared" si="129"/>
        <v>0</v>
      </c>
      <c r="N295" s="7">
        <f t="shared" si="129"/>
        <v>0</v>
      </c>
      <c r="O295" s="7">
        <f t="shared" si="129"/>
        <v>0</v>
      </c>
      <c r="P295" s="7">
        <f t="shared" si="129"/>
        <v>0</v>
      </c>
      <c r="Q295" s="8"/>
      <c r="R295" s="8"/>
      <c r="S295" s="8"/>
      <c r="T295" s="8"/>
      <c r="U295" s="8"/>
    </row>
    <row r="296" spans="1:21" s="6" customFormat="1" ht="30" x14ac:dyDescent="0.25">
      <c r="A296" s="63"/>
      <c r="B296" s="63"/>
      <c r="C296" s="51" t="s">
        <v>22</v>
      </c>
      <c r="D296" s="7">
        <f t="shared" si="103"/>
        <v>51893.599999999999</v>
      </c>
      <c r="E296" s="7"/>
      <c r="F296" s="7"/>
      <c r="G296" s="7"/>
      <c r="H296" s="7"/>
      <c r="I296" s="7"/>
      <c r="J296" s="7">
        <v>21792.5</v>
      </c>
      <c r="K296" s="7">
        <v>30101.1</v>
      </c>
      <c r="L296" s="7"/>
      <c r="M296" s="7"/>
      <c r="N296" s="7"/>
      <c r="O296" s="7"/>
      <c r="P296" s="21"/>
      <c r="Q296" s="8"/>
      <c r="R296" s="8"/>
      <c r="S296" s="8"/>
      <c r="T296" s="8"/>
      <c r="U296" s="8"/>
    </row>
    <row r="297" spans="1:21" s="6" customFormat="1" ht="30" x14ac:dyDescent="0.25">
      <c r="A297" s="63"/>
      <c r="B297" s="63"/>
      <c r="C297" s="51" t="s">
        <v>16</v>
      </c>
      <c r="D297" s="7">
        <f t="shared" si="103"/>
        <v>89953.7</v>
      </c>
      <c r="E297" s="7"/>
      <c r="F297" s="7"/>
      <c r="G297" s="7"/>
      <c r="H297" s="7"/>
      <c r="I297" s="7"/>
      <c r="J297" s="7">
        <v>3640.4</v>
      </c>
      <c r="K297" s="7">
        <v>86313.3</v>
      </c>
      <c r="L297" s="7"/>
      <c r="M297" s="7"/>
      <c r="N297" s="7"/>
      <c r="O297" s="7"/>
      <c r="P297" s="21"/>
      <c r="Q297" s="8"/>
      <c r="R297" s="8"/>
      <c r="S297" s="8"/>
      <c r="T297" s="8"/>
      <c r="U297" s="8"/>
    </row>
    <row r="298" spans="1:21" s="6" customFormat="1" ht="60" x14ac:dyDescent="0.25">
      <c r="A298" s="63"/>
      <c r="B298" s="63"/>
      <c r="C298" s="51" t="s">
        <v>17</v>
      </c>
      <c r="D298" s="7">
        <f t="shared" si="103"/>
        <v>34852.800000000003</v>
      </c>
      <c r="E298" s="7"/>
      <c r="F298" s="7"/>
      <c r="G298" s="7"/>
      <c r="H298" s="7"/>
      <c r="I298" s="7"/>
      <c r="J298" s="7">
        <v>1452.6</v>
      </c>
      <c r="K298" s="7">
        <v>33400.199999999997</v>
      </c>
      <c r="L298" s="7"/>
      <c r="M298" s="7"/>
      <c r="N298" s="7"/>
      <c r="O298" s="7"/>
      <c r="P298" s="21"/>
      <c r="Q298" s="8"/>
      <c r="R298" s="8"/>
      <c r="S298" s="8"/>
      <c r="T298" s="8"/>
      <c r="U298" s="8"/>
    </row>
    <row r="299" spans="1:21" s="6" customFormat="1" ht="30" x14ac:dyDescent="0.25">
      <c r="A299" s="64"/>
      <c r="B299" s="64"/>
      <c r="C299" s="51" t="s">
        <v>18</v>
      </c>
      <c r="D299" s="7">
        <f t="shared" si="103"/>
        <v>0</v>
      </c>
      <c r="E299" s="7"/>
      <c r="F299" s="7"/>
      <c r="G299" s="7"/>
      <c r="H299" s="7"/>
      <c r="I299" s="7"/>
      <c r="J299" s="7"/>
      <c r="K299" s="7">
        <v>0</v>
      </c>
      <c r="L299" s="7"/>
      <c r="M299" s="7"/>
      <c r="N299" s="7"/>
      <c r="O299" s="7"/>
      <c r="P299" s="21"/>
      <c r="Q299" s="8"/>
      <c r="R299" s="8"/>
      <c r="S299" s="8"/>
      <c r="T299" s="8"/>
      <c r="U299" s="8"/>
    </row>
    <row r="300" spans="1:21" s="6" customFormat="1" ht="30" x14ac:dyDescent="0.25">
      <c r="A300" s="62" t="s">
        <v>109</v>
      </c>
      <c r="B300" s="62" t="s">
        <v>296</v>
      </c>
      <c r="C300" s="51" t="s">
        <v>14</v>
      </c>
      <c r="D300" s="7">
        <f t="shared" si="103"/>
        <v>88115.96</v>
      </c>
      <c r="E300" s="7">
        <f t="shared" ref="E300:P300" si="130">E301+E302+E303+E304</f>
        <v>0</v>
      </c>
      <c r="F300" s="7">
        <f t="shared" si="130"/>
        <v>0</v>
      </c>
      <c r="G300" s="7">
        <f t="shared" si="130"/>
        <v>0</v>
      </c>
      <c r="H300" s="7">
        <f t="shared" si="130"/>
        <v>0</v>
      </c>
      <c r="I300" s="7">
        <f t="shared" si="130"/>
        <v>0</v>
      </c>
      <c r="J300" s="7">
        <f t="shared" si="130"/>
        <v>24471.96</v>
      </c>
      <c r="K300" s="7">
        <f t="shared" si="130"/>
        <v>63644</v>
      </c>
      <c r="L300" s="7">
        <f t="shared" si="130"/>
        <v>0</v>
      </c>
      <c r="M300" s="7">
        <f t="shared" si="130"/>
        <v>0</v>
      </c>
      <c r="N300" s="7">
        <f t="shared" si="130"/>
        <v>0</v>
      </c>
      <c r="O300" s="7">
        <f t="shared" si="130"/>
        <v>0</v>
      </c>
      <c r="P300" s="7">
        <f t="shared" si="130"/>
        <v>0</v>
      </c>
      <c r="Q300" s="8"/>
      <c r="R300" s="8"/>
      <c r="S300" s="8"/>
      <c r="T300" s="8"/>
      <c r="U300" s="8"/>
    </row>
    <row r="301" spans="1:21" s="6" customFormat="1" ht="30" x14ac:dyDescent="0.25">
      <c r="A301" s="63"/>
      <c r="B301" s="63"/>
      <c r="C301" s="51" t="s">
        <v>22</v>
      </c>
      <c r="D301" s="7">
        <f t="shared" si="103"/>
        <v>29500.400000000001</v>
      </c>
      <c r="E301" s="7"/>
      <c r="F301" s="7"/>
      <c r="G301" s="7"/>
      <c r="H301" s="7"/>
      <c r="I301" s="7"/>
      <c r="J301" s="7">
        <v>20988.400000000001</v>
      </c>
      <c r="K301" s="7">
        <v>8512</v>
      </c>
      <c r="L301" s="7"/>
      <c r="M301" s="7"/>
      <c r="N301" s="7"/>
      <c r="O301" s="7"/>
      <c r="P301" s="21"/>
      <c r="Q301" s="8"/>
      <c r="R301" s="8"/>
      <c r="S301" s="8"/>
      <c r="T301" s="8"/>
      <c r="U301" s="8"/>
    </row>
    <row r="302" spans="1:21" s="6" customFormat="1" ht="30" x14ac:dyDescent="0.25">
      <c r="A302" s="63"/>
      <c r="B302" s="63"/>
      <c r="C302" s="51" t="s">
        <v>16</v>
      </c>
      <c r="D302" s="7">
        <f t="shared" si="103"/>
        <v>42240.1</v>
      </c>
      <c r="E302" s="7"/>
      <c r="F302" s="7"/>
      <c r="G302" s="7"/>
      <c r="H302" s="7"/>
      <c r="I302" s="7"/>
      <c r="J302" s="7">
        <v>2489.9</v>
      </c>
      <c r="K302" s="7">
        <v>39750.199999999997</v>
      </c>
      <c r="L302" s="7"/>
      <c r="M302" s="7"/>
      <c r="N302" s="7"/>
      <c r="O302" s="7"/>
      <c r="P302" s="21"/>
      <c r="Q302" s="8"/>
      <c r="R302" s="8"/>
      <c r="S302" s="8"/>
      <c r="T302" s="8"/>
      <c r="U302" s="8"/>
    </row>
    <row r="303" spans="1:21" s="6" customFormat="1" ht="60" x14ac:dyDescent="0.25">
      <c r="A303" s="63"/>
      <c r="B303" s="63"/>
      <c r="C303" s="51" t="s">
        <v>17</v>
      </c>
      <c r="D303" s="7">
        <f t="shared" si="103"/>
        <v>16375.46</v>
      </c>
      <c r="E303" s="7"/>
      <c r="F303" s="7"/>
      <c r="G303" s="7"/>
      <c r="H303" s="7"/>
      <c r="I303" s="7"/>
      <c r="J303" s="7">
        <v>993.66</v>
      </c>
      <c r="K303" s="7">
        <v>15381.8</v>
      </c>
      <c r="L303" s="7"/>
      <c r="M303" s="7"/>
      <c r="N303" s="7"/>
      <c r="O303" s="7"/>
      <c r="P303" s="21"/>
      <c r="Q303" s="8"/>
      <c r="R303" s="8"/>
      <c r="S303" s="8"/>
      <c r="T303" s="8"/>
      <c r="U303" s="8"/>
    </row>
    <row r="304" spans="1:21" s="6" customFormat="1" ht="30" x14ac:dyDescent="0.25">
      <c r="A304" s="64"/>
      <c r="B304" s="64"/>
      <c r="C304" s="51" t="s">
        <v>18</v>
      </c>
      <c r="D304" s="7">
        <f t="shared" si="103"/>
        <v>0</v>
      </c>
      <c r="E304" s="7"/>
      <c r="F304" s="7"/>
      <c r="G304" s="7"/>
      <c r="H304" s="7"/>
      <c r="I304" s="7"/>
      <c r="J304" s="7"/>
      <c r="K304" s="7">
        <v>0</v>
      </c>
      <c r="L304" s="7"/>
      <c r="M304" s="7"/>
      <c r="N304" s="7"/>
      <c r="O304" s="7"/>
      <c r="P304" s="21"/>
      <c r="Q304" s="8"/>
      <c r="R304" s="8"/>
      <c r="S304" s="8"/>
      <c r="T304" s="8"/>
      <c r="U304" s="8"/>
    </row>
    <row r="305" spans="1:21" s="6" customFormat="1" ht="30" x14ac:dyDescent="0.25">
      <c r="A305" s="62" t="s">
        <v>110</v>
      </c>
      <c r="B305" s="62" t="s">
        <v>351</v>
      </c>
      <c r="C305" s="51" t="s">
        <v>14</v>
      </c>
      <c r="D305" s="7">
        <f t="shared" si="103"/>
        <v>100775.5</v>
      </c>
      <c r="E305" s="7">
        <f t="shared" ref="E305:P305" si="131">E306+E307+E308+E309</f>
        <v>0</v>
      </c>
      <c r="F305" s="7">
        <f t="shared" si="131"/>
        <v>0</v>
      </c>
      <c r="G305" s="7">
        <f t="shared" si="131"/>
        <v>0</v>
      </c>
      <c r="H305" s="7">
        <f t="shared" si="131"/>
        <v>0</v>
      </c>
      <c r="I305" s="7">
        <f t="shared" si="131"/>
        <v>0</v>
      </c>
      <c r="J305" s="7">
        <f t="shared" si="131"/>
        <v>20001.3</v>
      </c>
      <c r="K305" s="7">
        <f t="shared" si="131"/>
        <v>80774.2</v>
      </c>
      <c r="L305" s="7">
        <f t="shared" si="131"/>
        <v>0</v>
      </c>
      <c r="M305" s="7">
        <f t="shared" si="131"/>
        <v>0</v>
      </c>
      <c r="N305" s="7">
        <f t="shared" si="131"/>
        <v>0</v>
      </c>
      <c r="O305" s="7">
        <f t="shared" si="131"/>
        <v>0</v>
      </c>
      <c r="P305" s="7">
        <f t="shared" si="131"/>
        <v>0</v>
      </c>
      <c r="Q305" s="8"/>
      <c r="R305" s="8"/>
      <c r="S305" s="8"/>
      <c r="T305" s="8"/>
      <c r="U305" s="8"/>
    </row>
    <row r="306" spans="1:21" s="6" customFormat="1" ht="30" x14ac:dyDescent="0.25">
      <c r="A306" s="63"/>
      <c r="B306" s="63"/>
      <c r="C306" s="51" t="s">
        <v>22</v>
      </c>
      <c r="D306" s="7">
        <f t="shared" si="103"/>
        <v>35821.9</v>
      </c>
      <c r="E306" s="7"/>
      <c r="F306" s="7"/>
      <c r="G306" s="7"/>
      <c r="H306" s="7"/>
      <c r="I306" s="7"/>
      <c r="J306" s="7">
        <v>16041</v>
      </c>
      <c r="K306" s="7">
        <v>19780.900000000001</v>
      </c>
      <c r="L306" s="7"/>
      <c r="M306" s="7"/>
      <c r="N306" s="7"/>
      <c r="O306" s="7"/>
      <c r="P306" s="21"/>
      <c r="Q306" s="8"/>
      <c r="R306" s="8"/>
      <c r="S306" s="8"/>
      <c r="T306" s="8"/>
      <c r="U306" s="8"/>
    </row>
    <row r="307" spans="1:21" s="6" customFormat="1" ht="30" x14ac:dyDescent="0.25">
      <c r="A307" s="63"/>
      <c r="B307" s="63"/>
      <c r="C307" s="51" t="s">
        <v>16</v>
      </c>
      <c r="D307" s="7">
        <f t="shared" si="103"/>
        <v>46807</v>
      </c>
      <c r="E307" s="7"/>
      <c r="F307" s="7"/>
      <c r="G307" s="7"/>
      <c r="H307" s="7"/>
      <c r="I307" s="7"/>
      <c r="J307" s="7">
        <v>2830.8</v>
      </c>
      <c r="K307" s="7">
        <v>43976.2</v>
      </c>
      <c r="L307" s="7"/>
      <c r="M307" s="7"/>
      <c r="N307" s="7"/>
      <c r="O307" s="7"/>
      <c r="P307" s="21"/>
      <c r="Q307" s="8"/>
      <c r="R307" s="8"/>
      <c r="S307" s="8"/>
      <c r="T307" s="8"/>
      <c r="U307" s="8"/>
    </row>
    <row r="308" spans="1:21" s="6" customFormat="1" ht="60" x14ac:dyDescent="0.25">
      <c r="A308" s="63"/>
      <c r="B308" s="63"/>
      <c r="C308" s="51" t="s">
        <v>17</v>
      </c>
      <c r="D308" s="7">
        <f t="shared" si="103"/>
        <v>18146.599999999999</v>
      </c>
      <c r="E308" s="7"/>
      <c r="F308" s="7"/>
      <c r="G308" s="7"/>
      <c r="H308" s="7"/>
      <c r="I308" s="7"/>
      <c r="J308" s="7">
        <v>1129.5</v>
      </c>
      <c r="K308" s="7">
        <v>17017.099999999999</v>
      </c>
      <c r="L308" s="7"/>
      <c r="M308" s="7"/>
      <c r="N308" s="7"/>
      <c r="O308" s="7"/>
      <c r="P308" s="21"/>
      <c r="Q308" s="8"/>
      <c r="R308" s="8"/>
      <c r="S308" s="8"/>
      <c r="T308" s="8"/>
      <c r="U308" s="8"/>
    </row>
    <row r="309" spans="1:21" s="6" customFormat="1" ht="30" x14ac:dyDescent="0.25">
      <c r="A309" s="64"/>
      <c r="B309" s="64"/>
      <c r="C309" s="51" t="s">
        <v>18</v>
      </c>
      <c r="D309" s="7">
        <f t="shared" si="103"/>
        <v>0</v>
      </c>
      <c r="E309" s="7"/>
      <c r="F309" s="7"/>
      <c r="G309" s="7"/>
      <c r="H309" s="7"/>
      <c r="I309" s="7"/>
      <c r="J309" s="7"/>
      <c r="K309" s="7">
        <v>0</v>
      </c>
      <c r="L309" s="7"/>
      <c r="M309" s="7"/>
      <c r="N309" s="7"/>
      <c r="O309" s="7"/>
      <c r="P309" s="21"/>
      <c r="Q309" s="8"/>
      <c r="R309" s="8"/>
      <c r="S309" s="8"/>
      <c r="T309" s="8"/>
      <c r="U309" s="8"/>
    </row>
    <row r="310" spans="1:21" s="6" customFormat="1" ht="30" x14ac:dyDescent="0.25">
      <c r="A310" s="62" t="s">
        <v>111</v>
      </c>
      <c r="B310" s="62" t="s">
        <v>112</v>
      </c>
      <c r="C310" s="51" t="s">
        <v>14</v>
      </c>
      <c r="D310" s="7">
        <f t="shared" si="103"/>
        <v>89338.45</v>
      </c>
      <c r="E310" s="7">
        <f t="shared" ref="E310:P310" si="132">E311+E312+E313+E314</f>
        <v>0</v>
      </c>
      <c r="F310" s="7">
        <f t="shared" si="132"/>
        <v>0</v>
      </c>
      <c r="G310" s="7">
        <f t="shared" si="132"/>
        <v>0</v>
      </c>
      <c r="H310" s="7">
        <f t="shared" si="132"/>
        <v>0</v>
      </c>
      <c r="I310" s="7">
        <f t="shared" si="132"/>
        <v>0</v>
      </c>
      <c r="J310" s="7">
        <f t="shared" si="132"/>
        <v>16471.05</v>
      </c>
      <c r="K310" s="7">
        <f t="shared" si="132"/>
        <v>72867.399999999994</v>
      </c>
      <c r="L310" s="7">
        <f t="shared" si="132"/>
        <v>0</v>
      </c>
      <c r="M310" s="7">
        <f t="shared" si="132"/>
        <v>0</v>
      </c>
      <c r="N310" s="7">
        <f t="shared" si="132"/>
        <v>0</v>
      </c>
      <c r="O310" s="7">
        <f t="shared" si="132"/>
        <v>0</v>
      </c>
      <c r="P310" s="7">
        <f t="shared" si="132"/>
        <v>0</v>
      </c>
      <c r="Q310" s="8"/>
      <c r="R310" s="8"/>
      <c r="S310" s="8"/>
      <c r="T310" s="8"/>
      <c r="U310" s="8"/>
    </row>
    <row r="311" spans="1:21" s="6" customFormat="1" ht="30" x14ac:dyDescent="0.25">
      <c r="A311" s="63"/>
      <c r="B311" s="63"/>
      <c r="C311" s="51" t="s">
        <v>22</v>
      </c>
      <c r="D311" s="7">
        <f t="shared" si="103"/>
        <v>29500.400000000001</v>
      </c>
      <c r="E311" s="7"/>
      <c r="F311" s="7"/>
      <c r="G311" s="7"/>
      <c r="H311" s="7"/>
      <c r="I311" s="7"/>
      <c r="J311" s="7">
        <v>13210.3</v>
      </c>
      <c r="K311" s="7">
        <v>16290.1</v>
      </c>
      <c r="L311" s="7"/>
      <c r="M311" s="7"/>
      <c r="N311" s="7"/>
      <c r="O311" s="7"/>
      <c r="P311" s="21"/>
      <c r="Q311" s="8"/>
      <c r="R311" s="8"/>
      <c r="S311" s="8"/>
      <c r="T311" s="8"/>
      <c r="U311" s="8"/>
    </row>
    <row r="312" spans="1:21" s="6" customFormat="1" ht="30" x14ac:dyDescent="0.25">
      <c r="A312" s="63"/>
      <c r="B312" s="63"/>
      <c r="C312" s="51" t="s">
        <v>16</v>
      </c>
      <c r="D312" s="7">
        <f t="shared" si="103"/>
        <v>43123.3</v>
      </c>
      <c r="E312" s="7"/>
      <c r="F312" s="7"/>
      <c r="G312" s="7"/>
      <c r="H312" s="7"/>
      <c r="I312" s="7"/>
      <c r="J312" s="7">
        <v>2331.1999999999998</v>
      </c>
      <c r="K312" s="7">
        <v>40792.1</v>
      </c>
      <c r="L312" s="7"/>
      <c r="M312" s="7"/>
      <c r="N312" s="7"/>
      <c r="O312" s="7"/>
      <c r="P312" s="21"/>
      <c r="Q312" s="8"/>
      <c r="R312" s="8"/>
      <c r="S312" s="8"/>
      <c r="T312" s="8"/>
      <c r="U312" s="8"/>
    </row>
    <row r="313" spans="1:21" s="6" customFormat="1" ht="60" x14ac:dyDescent="0.25">
      <c r="A313" s="63"/>
      <c r="B313" s="63"/>
      <c r="C313" s="51" t="s">
        <v>17</v>
      </c>
      <c r="D313" s="7">
        <f t="shared" si="103"/>
        <v>16714.75</v>
      </c>
      <c r="E313" s="7"/>
      <c r="F313" s="7"/>
      <c r="G313" s="7"/>
      <c r="H313" s="7"/>
      <c r="I313" s="7"/>
      <c r="J313" s="7">
        <v>929.55</v>
      </c>
      <c r="K313" s="7">
        <v>15785.2</v>
      </c>
      <c r="L313" s="7"/>
      <c r="M313" s="7"/>
      <c r="N313" s="7"/>
      <c r="O313" s="7"/>
      <c r="P313" s="21"/>
      <c r="Q313" s="8"/>
      <c r="R313" s="8"/>
      <c r="S313" s="8"/>
      <c r="T313" s="8"/>
      <c r="U313" s="8"/>
    </row>
    <row r="314" spans="1:21" s="6" customFormat="1" ht="30" x14ac:dyDescent="0.25">
      <c r="A314" s="64"/>
      <c r="B314" s="64"/>
      <c r="C314" s="51" t="s">
        <v>18</v>
      </c>
      <c r="D314" s="7">
        <f t="shared" si="103"/>
        <v>0</v>
      </c>
      <c r="E314" s="7"/>
      <c r="F314" s="7"/>
      <c r="G314" s="7"/>
      <c r="H314" s="7"/>
      <c r="I314" s="7"/>
      <c r="J314" s="7"/>
      <c r="K314" s="7">
        <v>0</v>
      </c>
      <c r="L314" s="7"/>
      <c r="M314" s="7"/>
      <c r="N314" s="7"/>
      <c r="O314" s="7"/>
      <c r="P314" s="21"/>
      <c r="Q314" s="8"/>
      <c r="R314" s="8"/>
      <c r="S314" s="8"/>
      <c r="T314" s="8"/>
      <c r="U314" s="8"/>
    </row>
    <row r="315" spans="1:21" s="6" customFormat="1" ht="30" x14ac:dyDescent="0.25">
      <c r="A315" s="65" t="s">
        <v>113</v>
      </c>
      <c r="B315" s="65" t="s">
        <v>114</v>
      </c>
      <c r="C315" s="51" t="s">
        <v>14</v>
      </c>
      <c r="D315" s="7">
        <f t="shared" si="103"/>
        <v>136678.09</v>
      </c>
      <c r="E315" s="7">
        <f t="shared" ref="E315:P315" si="133">E316+E317+E318+E319</f>
        <v>0</v>
      </c>
      <c r="F315" s="7">
        <f t="shared" si="133"/>
        <v>0</v>
      </c>
      <c r="G315" s="7">
        <f t="shared" si="133"/>
        <v>0</v>
      </c>
      <c r="H315" s="7">
        <f t="shared" si="133"/>
        <v>0</v>
      </c>
      <c r="I315" s="7">
        <f t="shared" si="133"/>
        <v>0</v>
      </c>
      <c r="J315" s="7">
        <f t="shared" si="133"/>
        <v>27000.39</v>
      </c>
      <c r="K315" s="7">
        <f t="shared" si="133"/>
        <v>109677.7</v>
      </c>
      <c r="L315" s="7">
        <f t="shared" si="133"/>
        <v>0</v>
      </c>
      <c r="M315" s="7">
        <f t="shared" si="133"/>
        <v>0</v>
      </c>
      <c r="N315" s="7">
        <f t="shared" si="133"/>
        <v>0</v>
      </c>
      <c r="O315" s="7">
        <f t="shared" si="133"/>
        <v>0</v>
      </c>
      <c r="P315" s="7">
        <f t="shared" si="133"/>
        <v>0</v>
      </c>
      <c r="Q315" s="8"/>
      <c r="R315" s="8"/>
      <c r="S315" s="8"/>
      <c r="T315" s="8"/>
      <c r="U315" s="8"/>
    </row>
    <row r="316" spans="1:21" s="6" customFormat="1" ht="30" x14ac:dyDescent="0.25">
      <c r="A316" s="66"/>
      <c r="B316" s="66"/>
      <c r="C316" s="51" t="s">
        <v>22</v>
      </c>
      <c r="D316" s="7">
        <f t="shared" si="103"/>
        <v>35821.9</v>
      </c>
      <c r="E316" s="7"/>
      <c r="F316" s="7"/>
      <c r="G316" s="7"/>
      <c r="H316" s="7"/>
      <c r="I316" s="7"/>
      <c r="J316" s="7">
        <v>22846.799999999999</v>
      </c>
      <c r="K316" s="7">
        <v>12975.1</v>
      </c>
      <c r="L316" s="7"/>
      <c r="M316" s="7"/>
      <c r="N316" s="7"/>
      <c r="O316" s="7"/>
      <c r="P316" s="21"/>
      <c r="Q316" s="8"/>
      <c r="R316" s="8"/>
      <c r="S316" s="8"/>
      <c r="T316" s="8"/>
      <c r="U316" s="8"/>
    </row>
    <row r="317" spans="1:21" s="6" customFormat="1" ht="30" x14ac:dyDescent="0.25">
      <c r="A317" s="66"/>
      <c r="B317" s="66"/>
      <c r="C317" s="51" t="s">
        <v>16</v>
      </c>
      <c r="D317" s="7">
        <f t="shared" si="103"/>
        <v>72692.3</v>
      </c>
      <c r="E317" s="7"/>
      <c r="F317" s="7"/>
      <c r="G317" s="7"/>
      <c r="H317" s="7"/>
      <c r="I317" s="7"/>
      <c r="J317" s="7">
        <v>2969.7</v>
      </c>
      <c r="K317" s="7">
        <v>69722.600000000006</v>
      </c>
      <c r="L317" s="7"/>
      <c r="M317" s="7"/>
      <c r="N317" s="7"/>
      <c r="O317" s="7"/>
      <c r="P317" s="21"/>
      <c r="Q317" s="8"/>
      <c r="R317" s="8"/>
      <c r="S317" s="8"/>
      <c r="T317" s="8"/>
      <c r="U317" s="8"/>
    </row>
    <row r="318" spans="1:21" s="6" customFormat="1" ht="60" x14ac:dyDescent="0.25">
      <c r="A318" s="66"/>
      <c r="B318" s="66"/>
      <c r="C318" s="51" t="s">
        <v>17</v>
      </c>
      <c r="D318" s="7">
        <f t="shared" si="103"/>
        <v>28163.89</v>
      </c>
      <c r="E318" s="7"/>
      <c r="F318" s="7"/>
      <c r="G318" s="7"/>
      <c r="H318" s="7"/>
      <c r="I318" s="7"/>
      <c r="J318" s="7">
        <v>1183.8900000000001</v>
      </c>
      <c r="K318" s="7">
        <v>26980</v>
      </c>
      <c r="L318" s="7"/>
      <c r="M318" s="7"/>
      <c r="N318" s="7"/>
      <c r="O318" s="7"/>
      <c r="P318" s="21"/>
      <c r="Q318" s="8"/>
      <c r="R318" s="8"/>
      <c r="S318" s="8"/>
      <c r="T318" s="8"/>
      <c r="U318" s="8"/>
    </row>
    <row r="319" spans="1:21" s="6" customFormat="1" ht="30" x14ac:dyDescent="0.25">
      <c r="A319" s="67"/>
      <c r="B319" s="67"/>
      <c r="C319" s="51" t="s">
        <v>18</v>
      </c>
      <c r="D319" s="7">
        <f t="shared" si="103"/>
        <v>0</v>
      </c>
      <c r="E319" s="7"/>
      <c r="F319" s="7"/>
      <c r="G319" s="7"/>
      <c r="H319" s="7"/>
      <c r="I319" s="7"/>
      <c r="J319" s="7"/>
      <c r="K319" s="7">
        <v>0</v>
      </c>
      <c r="L319" s="7"/>
      <c r="M319" s="7"/>
      <c r="N319" s="7"/>
      <c r="O319" s="7"/>
      <c r="P319" s="21"/>
      <c r="Q319" s="8"/>
      <c r="R319" s="8"/>
      <c r="S319" s="8"/>
      <c r="T319" s="8"/>
      <c r="U319" s="8"/>
    </row>
    <row r="320" spans="1:21" s="6" customFormat="1" ht="30" x14ac:dyDescent="0.25">
      <c r="A320" s="62" t="s">
        <v>115</v>
      </c>
      <c r="B320" s="62" t="s">
        <v>116</v>
      </c>
      <c r="C320" s="51" t="s">
        <v>14</v>
      </c>
      <c r="D320" s="7">
        <f t="shared" si="103"/>
        <v>252789.74</v>
      </c>
      <c r="E320" s="7">
        <f t="shared" ref="E320:P320" si="134">E321+E322+E323+E324</f>
        <v>0</v>
      </c>
      <c r="F320" s="7">
        <f t="shared" si="134"/>
        <v>0</v>
      </c>
      <c r="G320" s="7">
        <f t="shared" si="134"/>
        <v>0</v>
      </c>
      <c r="H320" s="7">
        <f t="shared" si="134"/>
        <v>0</v>
      </c>
      <c r="I320" s="7">
        <f t="shared" si="134"/>
        <v>0</v>
      </c>
      <c r="J320" s="7">
        <f t="shared" si="134"/>
        <v>23161.599999999999</v>
      </c>
      <c r="K320" s="7">
        <f t="shared" si="134"/>
        <v>114261.7</v>
      </c>
      <c r="L320" s="7">
        <f t="shared" si="134"/>
        <v>111713</v>
      </c>
      <c r="M320" s="7">
        <f t="shared" si="134"/>
        <v>3653.44</v>
      </c>
      <c r="N320" s="7">
        <f t="shared" si="134"/>
        <v>0</v>
      </c>
      <c r="O320" s="7">
        <f t="shared" si="134"/>
        <v>0</v>
      </c>
      <c r="P320" s="7">
        <f t="shared" si="134"/>
        <v>0</v>
      </c>
      <c r="Q320" s="8"/>
      <c r="R320" s="8"/>
      <c r="S320" s="8"/>
      <c r="T320" s="8"/>
      <c r="U320" s="8"/>
    </row>
    <row r="321" spans="1:21" s="6" customFormat="1" ht="30" x14ac:dyDescent="0.25">
      <c r="A321" s="63"/>
      <c r="B321" s="63"/>
      <c r="C321" s="51" t="s">
        <v>22</v>
      </c>
      <c r="D321" s="7">
        <f t="shared" si="103"/>
        <v>151300.5</v>
      </c>
      <c r="E321" s="7"/>
      <c r="F321" s="7"/>
      <c r="G321" s="7"/>
      <c r="H321" s="7"/>
      <c r="I321" s="7"/>
      <c r="J321" s="7">
        <v>0</v>
      </c>
      <c r="K321" s="7">
        <v>79814.899999999994</v>
      </c>
      <c r="L321" s="7">
        <v>71485.600000000006</v>
      </c>
      <c r="M321" s="7"/>
      <c r="N321" s="7"/>
      <c r="O321" s="7"/>
      <c r="P321" s="21"/>
      <c r="Q321" s="8"/>
      <c r="R321" s="8"/>
      <c r="S321" s="8"/>
      <c r="T321" s="8"/>
      <c r="U321" s="8"/>
    </row>
    <row r="322" spans="1:21" s="6" customFormat="1" ht="30" x14ac:dyDescent="0.25">
      <c r="A322" s="63"/>
      <c r="B322" s="63"/>
      <c r="C322" s="51" t="s">
        <v>16</v>
      </c>
      <c r="D322" s="7">
        <f t="shared" si="103"/>
        <v>75009.039999999994</v>
      </c>
      <c r="E322" s="7"/>
      <c r="F322" s="7"/>
      <c r="G322" s="7"/>
      <c r="H322" s="7"/>
      <c r="I322" s="7"/>
      <c r="J322" s="7">
        <v>16560.5</v>
      </c>
      <c r="K322" s="7">
        <v>24836.1</v>
      </c>
      <c r="L322" s="7">
        <v>29959</v>
      </c>
      <c r="M322" s="7">
        <v>3653.44</v>
      </c>
      <c r="N322" s="7"/>
      <c r="O322" s="7"/>
      <c r="P322" s="21"/>
      <c r="Q322" s="8"/>
      <c r="R322" s="8"/>
      <c r="S322" s="8"/>
      <c r="T322" s="8"/>
      <c r="U322" s="8"/>
    </row>
    <row r="323" spans="1:21" s="6" customFormat="1" ht="60" x14ac:dyDescent="0.25">
      <c r="A323" s="63"/>
      <c r="B323" s="63"/>
      <c r="C323" s="51" t="s">
        <v>17</v>
      </c>
      <c r="D323" s="7">
        <f t="shared" si="103"/>
        <v>26480.2</v>
      </c>
      <c r="E323" s="7"/>
      <c r="F323" s="7"/>
      <c r="G323" s="7"/>
      <c r="H323" s="7"/>
      <c r="I323" s="7"/>
      <c r="J323" s="7">
        <v>6601.1</v>
      </c>
      <c r="K323" s="7">
        <v>9610.7000000000007</v>
      </c>
      <c r="L323" s="7">
        <v>10268.4</v>
      </c>
      <c r="M323" s="7"/>
      <c r="N323" s="7"/>
      <c r="O323" s="7"/>
      <c r="P323" s="21"/>
      <c r="Q323" s="8"/>
      <c r="R323" s="8"/>
      <c r="S323" s="8"/>
      <c r="T323" s="8"/>
      <c r="U323" s="8"/>
    </row>
    <row r="324" spans="1:21" s="6" customFormat="1" ht="30" x14ac:dyDescent="0.25">
      <c r="A324" s="64"/>
      <c r="B324" s="64"/>
      <c r="C324" s="51" t="s">
        <v>18</v>
      </c>
      <c r="D324" s="7">
        <f t="shared" si="103"/>
        <v>0</v>
      </c>
      <c r="E324" s="7"/>
      <c r="F324" s="7"/>
      <c r="G324" s="7"/>
      <c r="H324" s="7"/>
      <c r="I324" s="7"/>
      <c r="J324" s="7"/>
      <c r="K324" s="7">
        <v>0</v>
      </c>
      <c r="L324" s="7"/>
      <c r="M324" s="30"/>
      <c r="N324" s="7"/>
      <c r="O324" s="7"/>
      <c r="P324" s="21"/>
      <c r="Q324" s="8"/>
      <c r="R324" s="8"/>
      <c r="S324" s="8"/>
      <c r="T324" s="8"/>
      <c r="U324" s="8"/>
    </row>
    <row r="325" spans="1:21" s="6" customFormat="1" ht="30" x14ac:dyDescent="0.25">
      <c r="A325" s="62" t="s">
        <v>117</v>
      </c>
      <c r="B325" s="62" t="s">
        <v>118</v>
      </c>
      <c r="C325" s="51" t="s">
        <v>14</v>
      </c>
      <c r="D325" s="7">
        <f t="shared" si="103"/>
        <v>353508.91</v>
      </c>
      <c r="E325" s="7">
        <f t="shared" ref="E325:P325" si="135">E326+E327+E328+E329</f>
        <v>0</v>
      </c>
      <c r="F325" s="7">
        <f t="shared" si="135"/>
        <v>0</v>
      </c>
      <c r="G325" s="7">
        <f t="shared" si="135"/>
        <v>0</v>
      </c>
      <c r="H325" s="7">
        <f t="shared" si="135"/>
        <v>0</v>
      </c>
      <c r="I325" s="7">
        <f t="shared" si="135"/>
        <v>0</v>
      </c>
      <c r="J325" s="7">
        <f t="shared" si="135"/>
        <v>0</v>
      </c>
      <c r="K325" s="7">
        <f t="shared" si="135"/>
        <v>26934.9</v>
      </c>
      <c r="L325" s="7">
        <f t="shared" si="135"/>
        <v>224141.51</v>
      </c>
      <c r="M325" s="7">
        <f t="shared" si="135"/>
        <v>102432.5</v>
      </c>
      <c r="N325" s="7">
        <f t="shared" si="135"/>
        <v>0</v>
      </c>
      <c r="O325" s="7">
        <f t="shared" si="135"/>
        <v>0</v>
      </c>
      <c r="P325" s="7">
        <f t="shared" si="135"/>
        <v>0</v>
      </c>
      <c r="Q325" s="8"/>
      <c r="R325" s="8"/>
      <c r="S325" s="8"/>
      <c r="T325" s="8"/>
      <c r="U325" s="8"/>
    </row>
    <row r="326" spans="1:21" s="6" customFormat="1" ht="30" x14ac:dyDescent="0.25">
      <c r="A326" s="63"/>
      <c r="B326" s="63"/>
      <c r="C326" s="51" t="s">
        <v>22</v>
      </c>
      <c r="D326" s="7">
        <f t="shared" si="103"/>
        <v>126754.2</v>
      </c>
      <c r="E326" s="7"/>
      <c r="F326" s="7"/>
      <c r="G326" s="7"/>
      <c r="H326" s="7"/>
      <c r="I326" s="7"/>
      <c r="J326" s="7"/>
      <c r="K326" s="7">
        <v>20000</v>
      </c>
      <c r="L326" s="7">
        <v>106754.2</v>
      </c>
      <c r="M326" s="7"/>
      <c r="N326" s="7"/>
      <c r="O326" s="7"/>
      <c r="P326" s="21"/>
      <c r="Q326" s="8"/>
      <c r="R326" s="8"/>
      <c r="S326" s="8"/>
      <c r="T326" s="8"/>
      <c r="U326" s="8"/>
    </row>
    <row r="327" spans="1:21" s="6" customFormat="1" ht="30" x14ac:dyDescent="0.25">
      <c r="A327" s="63"/>
      <c r="B327" s="63"/>
      <c r="C327" s="51" t="s">
        <v>16</v>
      </c>
      <c r="D327" s="7">
        <f t="shared" ref="D327:D390" si="136">SUM(E327:P327)</f>
        <v>193731.61</v>
      </c>
      <c r="E327" s="7"/>
      <c r="F327" s="7"/>
      <c r="G327" s="7"/>
      <c r="H327" s="7"/>
      <c r="I327" s="7"/>
      <c r="J327" s="7"/>
      <c r="K327" s="7">
        <v>5000</v>
      </c>
      <c r="L327" s="7">
        <v>113114.71</v>
      </c>
      <c r="M327" s="7">
        <v>75616.899999999994</v>
      </c>
      <c r="N327" s="7"/>
      <c r="O327" s="7"/>
      <c r="P327" s="21"/>
      <c r="Q327" s="8"/>
      <c r="R327" s="8"/>
      <c r="S327" s="8"/>
      <c r="T327" s="8"/>
      <c r="U327" s="8"/>
    </row>
    <row r="328" spans="1:21" s="6" customFormat="1" ht="60" x14ac:dyDescent="0.25">
      <c r="A328" s="63"/>
      <c r="B328" s="63"/>
      <c r="C328" s="51" t="s">
        <v>17</v>
      </c>
      <c r="D328" s="7">
        <f t="shared" si="136"/>
        <v>33023.1</v>
      </c>
      <c r="E328" s="7"/>
      <c r="F328" s="7"/>
      <c r="G328" s="7"/>
      <c r="H328" s="7"/>
      <c r="I328" s="7"/>
      <c r="J328" s="7"/>
      <c r="K328" s="7">
        <v>1934.9</v>
      </c>
      <c r="L328" s="7">
        <v>4272.6000000000004</v>
      </c>
      <c r="M328" s="7">
        <v>26815.599999999999</v>
      </c>
      <c r="N328" s="7"/>
      <c r="O328" s="7"/>
      <c r="P328" s="21"/>
      <c r="Q328" s="8"/>
      <c r="R328" s="8"/>
      <c r="S328" s="8"/>
      <c r="T328" s="8"/>
      <c r="U328" s="8"/>
    </row>
    <row r="329" spans="1:21" s="6" customFormat="1" ht="30" x14ac:dyDescent="0.25">
      <c r="A329" s="64"/>
      <c r="B329" s="64"/>
      <c r="C329" s="51" t="s">
        <v>18</v>
      </c>
      <c r="D329" s="7">
        <f t="shared" si="136"/>
        <v>0</v>
      </c>
      <c r="E329" s="7"/>
      <c r="F329" s="7"/>
      <c r="G329" s="7"/>
      <c r="H329" s="7"/>
      <c r="I329" s="7"/>
      <c r="J329" s="7"/>
      <c r="K329" s="7">
        <v>0</v>
      </c>
      <c r="L329" s="7"/>
      <c r="M329" s="30"/>
      <c r="N329" s="7"/>
      <c r="O329" s="7"/>
      <c r="P329" s="21"/>
      <c r="Q329" s="8"/>
      <c r="R329" s="8"/>
      <c r="S329" s="8"/>
      <c r="T329" s="8"/>
      <c r="U329" s="8"/>
    </row>
    <row r="330" spans="1:21" s="6" customFormat="1" ht="30" x14ac:dyDescent="0.25">
      <c r="A330" s="62" t="s">
        <v>119</v>
      </c>
      <c r="B330" s="62" t="s">
        <v>120</v>
      </c>
      <c r="C330" s="51" t="s">
        <v>14</v>
      </c>
      <c r="D330" s="7">
        <f t="shared" si="136"/>
        <v>1396690</v>
      </c>
      <c r="E330" s="7">
        <f t="shared" ref="E330:P330" si="137">E331+E332+E333+E334</f>
        <v>0</v>
      </c>
      <c r="F330" s="7">
        <f t="shared" si="137"/>
        <v>0</v>
      </c>
      <c r="G330" s="7">
        <f t="shared" si="137"/>
        <v>0</v>
      </c>
      <c r="H330" s="7">
        <f t="shared" si="137"/>
        <v>0</v>
      </c>
      <c r="I330" s="7">
        <f t="shared" si="137"/>
        <v>463542.6</v>
      </c>
      <c r="J330" s="7">
        <f t="shared" si="137"/>
        <v>932649.3</v>
      </c>
      <c r="K330" s="7">
        <f t="shared" si="137"/>
        <v>498.1</v>
      </c>
      <c r="L330" s="7">
        <f t="shared" si="137"/>
        <v>0</v>
      </c>
      <c r="M330" s="7">
        <f t="shared" si="137"/>
        <v>0</v>
      </c>
      <c r="N330" s="7">
        <f t="shared" si="137"/>
        <v>0</v>
      </c>
      <c r="O330" s="7">
        <f t="shared" si="137"/>
        <v>0</v>
      </c>
      <c r="P330" s="7">
        <f t="shared" si="137"/>
        <v>0</v>
      </c>
      <c r="Q330" s="8"/>
      <c r="R330" s="8"/>
      <c r="S330" s="8"/>
      <c r="T330" s="8"/>
      <c r="U330" s="8"/>
    </row>
    <row r="331" spans="1:21" s="6" customFormat="1" ht="41.25" customHeight="1" x14ac:dyDescent="0.25">
      <c r="A331" s="63"/>
      <c r="B331" s="63"/>
      <c r="C331" s="51" t="s">
        <v>22</v>
      </c>
      <c r="D331" s="7">
        <f t="shared" si="136"/>
        <v>749552.7</v>
      </c>
      <c r="E331" s="7">
        <f>E336+E341+E346+E351+E356+E361</f>
        <v>0</v>
      </c>
      <c r="F331" s="7">
        <f t="shared" ref="F331:P334" si="138">F336+F341+F346+F351+F356+F361</f>
        <v>0</v>
      </c>
      <c r="G331" s="7">
        <f t="shared" si="138"/>
        <v>0</v>
      </c>
      <c r="H331" s="7">
        <f t="shared" si="138"/>
        <v>0</v>
      </c>
      <c r="I331" s="7">
        <f t="shared" si="138"/>
        <v>349094.40000000002</v>
      </c>
      <c r="J331" s="7">
        <f t="shared" si="138"/>
        <v>400458.3</v>
      </c>
      <c r="K331" s="7">
        <f t="shared" si="138"/>
        <v>0</v>
      </c>
      <c r="L331" s="7">
        <f t="shared" si="138"/>
        <v>0</v>
      </c>
      <c r="M331" s="7">
        <f t="shared" si="138"/>
        <v>0</v>
      </c>
      <c r="N331" s="7">
        <f t="shared" si="138"/>
        <v>0</v>
      </c>
      <c r="O331" s="7">
        <f t="shared" si="138"/>
        <v>0</v>
      </c>
      <c r="P331" s="7">
        <f t="shared" si="138"/>
        <v>0</v>
      </c>
      <c r="Q331" s="8"/>
      <c r="R331" s="8"/>
      <c r="S331" s="8"/>
      <c r="T331" s="8"/>
      <c r="U331" s="8"/>
    </row>
    <row r="332" spans="1:21" s="6" customFormat="1" ht="30" x14ac:dyDescent="0.25">
      <c r="A332" s="63"/>
      <c r="B332" s="63"/>
      <c r="C332" s="51" t="s">
        <v>16</v>
      </c>
      <c r="D332" s="7">
        <f t="shared" si="136"/>
        <v>461356.1</v>
      </c>
      <c r="E332" s="7">
        <f t="shared" ref="E332:O334" si="139">E337+E342+E347+E352+E357+E362</f>
        <v>0</v>
      </c>
      <c r="F332" s="7">
        <f t="shared" si="139"/>
        <v>0</v>
      </c>
      <c r="G332" s="7">
        <f t="shared" si="139"/>
        <v>0</v>
      </c>
      <c r="H332" s="7">
        <f t="shared" si="139"/>
        <v>0</v>
      </c>
      <c r="I332" s="7">
        <f t="shared" si="139"/>
        <v>80341.399999999994</v>
      </c>
      <c r="J332" s="7">
        <f t="shared" si="139"/>
        <v>380516.6</v>
      </c>
      <c r="K332" s="7">
        <f t="shared" si="139"/>
        <v>498.1</v>
      </c>
      <c r="L332" s="7">
        <f t="shared" si="139"/>
        <v>0</v>
      </c>
      <c r="M332" s="7">
        <f t="shared" si="139"/>
        <v>0</v>
      </c>
      <c r="N332" s="7">
        <f t="shared" si="139"/>
        <v>0</v>
      </c>
      <c r="O332" s="7">
        <f t="shared" si="139"/>
        <v>0</v>
      </c>
      <c r="P332" s="7">
        <f t="shared" si="138"/>
        <v>0</v>
      </c>
      <c r="Q332" s="8"/>
      <c r="R332" s="8"/>
      <c r="S332" s="8"/>
      <c r="T332" s="8"/>
      <c r="U332" s="8"/>
    </row>
    <row r="333" spans="1:21" s="6" customFormat="1" ht="60" x14ac:dyDescent="0.25">
      <c r="A333" s="63"/>
      <c r="B333" s="63"/>
      <c r="C333" s="51" t="s">
        <v>17</v>
      </c>
      <c r="D333" s="7">
        <f t="shared" si="136"/>
        <v>185781.2</v>
      </c>
      <c r="E333" s="7">
        <f t="shared" si="139"/>
        <v>0</v>
      </c>
      <c r="F333" s="7">
        <f t="shared" si="139"/>
        <v>0</v>
      </c>
      <c r="G333" s="7">
        <f t="shared" si="139"/>
        <v>0</v>
      </c>
      <c r="H333" s="7">
        <f t="shared" si="139"/>
        <v>0</v>
      </c>
      <c r="I333" s="7">
        <f t="shared" si="139"/>
        <v>34106.800000000003</v>
      </c>
      <c r="J333" s="7">
        <f t="shared" si="139"/>
        <v>151674.4</v>
      </c>
      <c r="K333" s="7">
        <f t="shared" si="139"/>
        <v>0</v>
      </c>
      <c r="L333" s="7">
        <f t="shared" si="139"/>
        <v>0</v>
      </c>
      <c r="M333" s="7">
        <f t="shared" si="139"/>
        <v>0</v>
      </c>
      <c r="N333" s="7">
        <f t="shared" si="139"/>
        <v>0</v>
      </c>
      <c r="O333" s="7">
        <f t="shared" si="139"/>
        <v>0</v>
      </c>
      <c r="P333" s="7">
        <f t="shared" si="138"/>
        <v>0</v>
      </c>
      <c r="Q333" s="8"/>
      <c r="R333" s="8"/>
      <c r="S333" s="8"/>
      <c r="T333" s="8"/>
      <c r="U333" s="8"/>
    </row>
    <row r="334" spans="1:21" s="6" customFormat="1" ht="40.5" customHeight="1" x14ac:dyDescent="0.25">
      <c r="A334" s="64"/>
      <c r="B334" s="64"/>
      <c r="C334" s="51" t="s">
        <v>18</v>
      </c>
      <c r="D334" s="7">
        <f t="shared" si="136"/>
        <v>0</v>
      </c>
      <c r="E334" s="7">
        <f t="shared" si="139"/>
        <v>0</v>
      </c>
      <c r="F334" s="7">
        <f t="shared" si="139"/>
        <v>0</v>
      </c>
      <c r="G334" s="7">
        <f t="shared" si="139"/>
        <v>0</v>
      </c>
      <c r="H334" s="7">
        <f t="shared" si="139"/>
        <v>0</v>
      </c>
      <c r="I334" s="7">
        <f t="shared" si="139"/>
        <v>0</v>
      </c>
      <c r="J334" s="7">
        <f t="shared" si="139"/>
        <v>0</v>
      </c>
      <c r="K334" s="7">
        <f t="shared" si="139"/>
        <v>0</v>
      </c>
      <c r="L334" s="7">
        <f t="shared" si="139"/>
        <v>0</v>
      </c>
      <c r="M334" s="7">
        <f t="shared" si="139"/>
        <v>0</v>
      </c>
      <c r="N334" s="7">
        <f t="shared" si="139"/>
        <v>0</v>
      </c>
      <c r="O334" s="7">
        <f t="shared" si="139"/>
        <v>0</v>
      </c>
      <c r="P334" s="7">
        <f t="shared" si="138"/>
        <v>0</v>
      </c>
      <c r="Q334" s="8"/>
      <c r="R334" s="8"/>
      <c r="S334" s="8"/>
      <c r="T334" s="8"/>
      <c r="U334" s="8"/>
    </row>
    <row r="335" spans="1:21" s="6" customFormat="1" ht="30" x14ac:dyDescent="0.25">
      <c r="A335" s="62" t="s">
        <v>121</v>
      </c>
      <c r="B335" s="62" t="s">
        <v>122</v>
      </c>
      <c r="C335" s="51" t="s">
        <v>14</v>
      </c>
      <c r="D335" s="7">
        <f t="shared" si="136"/>
        <v>161924</v>
      </c>
      <c r="E335" s="7">
        <f t="shared" ref="E335:P335" si="140">E336+E337+E338+E339</f>
        <v>0</v>
      </c>
      <c r="F335" s="7">
        <f t="shared" si="140"/>
        <v>0</v>
      </c>
      <c r="G335" s="7">
        <f t="shared" si="140"/>
        <v>0</v>
      </c>
      <c r="H335" s="7">
        <f t="shared" si="140"/>
        <v>0</v>
      </c>
      <c r="I335" s="7">
        <f t="shared" si="140"/>
        <v>68469</v>
      </c>
      <c r="J335" s="7">
        <f t="shared" si="140"/>
        <v>93315.4</v>
      </c>
      <c r="K335" s="7">
        <f t="shared" si="140"/>
        <v>139.6</v>
      </c>
      <c r="L335" s="7">
        <f t="shared" si="140"/>
        <v>0</v>
      </c>
      <c r="M335" s="7">
        <f t="shared" si="140"/>
        <v>0</v>
      </c>
      <c r="N335" s="7">
        <f t="shared" si="140"/>
        <v>0</v>
      </c>
      <c r="O335" s="7">
        <f t="shared" si="140"/>
        <v>0</v>
      </c>
      <c r="P335" s="7">
        <f t="shared" si="140"/>
        <v>0</v>
      </c>
      <c r="Q335" s="8"/>
      <c r="R335" s="8"/>
      <c r="S335" s="8"/>
      <c r="T335" s="8"/>
      <c r="U335" s="8"/>
    </row>
    <row r="336" spans="1:21" s="6" customFormat="1" ht="30" x14ac:dyDescent="0.25">
      <c r="A336" s="63"/>
      <c r="B336" s="63"/>
      <c r="C336" s="51" t="s">
        <v>22</v>
      </c>
      <c r="D336" s="7">
        <f t="shared" si="136"/>
        <v>96972.3</v>
      </c>
      <c r="E336" s="7"/>
      <c r="F336" s="7"/>
      <c r="G336" s="7"/>
      <c r="H336" s="7"/>
      <c r="I336" s="7">
        <v>50853.599999999999</v>
      </c>
      <c r="J336" s="7">
        <v>46118.7</v>
      </c>
      <c r="K336" s="7">
        <v>0</v>
      </c>
      <c r="L336" s="7"/>
      <c r="M336" s="7"/>
      <c r="N336" s="7"/>
      <c r="O336" s="7"/>
      <c r="P336" s="21"/>
      <c r="Q336" s="8"/>
      <c r="R336" s="8"/>
      <c r="S336" s="8"/>
      <c r="T336" s="8"/>
      <c r="U336" s="8"/>
    </row>
    <row r="337" spans="1:21" s="6" customFormat="1" ht="30" x14ac:dyDescent="0.25">
      <c r="A337" s="63"/>
      <c r="B337" s="63"/>
      <c r="C337" s="51" t="s">
        <v>16</v>
      </c>
      <c r="D337" s="7">
        <f t="shared" si="136"/>
        <v>46250.9</v>
      </c>
      <c r="E337" s="7"/>
      <c r="F337" s="7"/>
      <c r="G337" s="7"/>
      <c r="H337" s="7"/>
      <c r="I337" s="7">
        <v>12365.7</v>
      </c>
      <c r="J337" s="7">
        <v>33745.599999999999</v>
      </c>
      <c r="K337" s="7">
        <v>139.6</v>
      </c>
      <c r="L337" s="7"/>
      <c r="M337" s="7"/>
      <c r="N337" s="7"/>
      <c r="O337" s="7"/>
      <c r="P337" s="21"/>
      <c r="Q337" s="8"/>
      <c r="R337" s="8"/>
      <c r="S337" s="8"/>
      <c r="T337" s="8"/>
      <c r="U337" s="8"/>
    </row>
    <row r="338" spans="1:21" s="6" customFormat="1" ht="60" x14ac:dyDescent="0.25">
      <c r="A338" s="63"/>
      <c r="B338" s="63"/>
      <c r="C338" s="51" t="s">
        <v>17</v>
      </c>
      <c r="D338" s="7">
        <f t="shared" si="136"/>
        <v>18700.8</v>
      </c>
      <c r="E338" s="7"/>
      <c r="F338" s="7"/>
      <c r="G338" s="7"/>
      <c r="H338" s="7"/>
      <c r="I338" s="7">
        <v>5249.7</v>
      </c>
      <c r="J338" s="7">
        <v>13451.1</v>
      </c>
      <c r="K338" s="7">
        <v>0</v>
      </c>
      <c r="L338" s="7"/>
      <c r="M338" s="7"/>
      <c r="N338" s="7"/>
      <c r="O338" s="7"/>
      <c r="P338" s="21"/>
      <c r="Q338" s="8"/>
      <c r="R338" s="8"/>
      <c r="S338" s="8"/>
      <c r="T338" s="8"/>
      <c r="U338" s="8"/>
    </row>
    <row r="339" spans="1:21" s="6" customFormat="1" ht="30" x14ac:dyDescent="0.25">
      <c r="A339" s="64"/>
      <c r="B339" s="64"/>
      <c r="C339" s="51" t="s">
        <v>18</v>
      </c>
      <c r="D339" s="7">
        <f t="shared" si="136"/>
        <v>0</v>
      </c>
      <c r="E339" s="7"/>
      <c r="F339" s="7"/>
      <c r="G339" s="7"/>
      <c r="H339" s="7"/>
      <c r="I339" s="7"/>
      <c r="J339" s="7"/>
      <c r="K339" s="7">
        <v>0</v>
      </c>
      <c r="L339" s="7"/>
      <c r="M339" s="7"/>
      <c r="N339" s="7"/>
      <c r="O339" s="7"/>
      <c r="P339" s="21"/>
      <c r="Q339" s="8"/>
      <c r="R339" s="8"/>
      <c r="S339" s="8"/>
      <c r="T339" s="8"/>
      <c r="U339" s="8"/>
    </row>
    <row r="340" spans="1:21" s="6" customFormat="1" ht="30" x14ac:dyDescent="0.25">
      <c r="A340" s="62" t="s">
        <v>123</v>
      </c>
      <c r="B340" s="62" t="s">
        <v>224</v>
      </c>
      <c r="C340" s="51" t="s">
        <v>14</v>
      </c>
      <c r="D340" s="7">
        <f t="shared" si="136"/>
        <v>159623.35999999999</v>
      </c>
      <c r="E340" s="7">
        <f t="shared" ref="E340:P340" si="141">E341+E342+E343+E344</f>
        <v>0</v>
      </c>
      <c r="F340" s="7">
        <f t="shared" si="141"/>
        <v>0</v>
      </c>
      <c r="G340" s="7">
        <f t="shared" si="141"/>
        <v>0</v>
      </c>
      <c r="H340" s="7">
        <f t="shared" si="141"/>
        <v>0</v>
      </c>
      <c r="I340" s="7">
        <f t="shared" si="141"/>
        <v>74608.5</v>
      </c>
      <c r="J340" s="7">
        <f t="shared" si="141"/>
        <v>85014.86</v>
      </c>
      <c r="K340" s="7">
        <f t="shared" si="141"/>
        <v>0</v>
      </c>
      <c r="L340" s="7">
        <f t="shared" si="141"/>
        <v>0</v>
      </c>
      <c r="M340" s="7">
        <f t="shared" si="141"/>
        <v>0</v>
      </c>
      <c r="N340" s="7">
        <f t="shared" si="141"/>
        <v>0</v>
      </c>
      <c r="O340" s="7">
        <f t="shared" si="141"/>
        <v>0</v>
      </c>
      <c r="P340" s="7">
        <f t="shared" si="141"/>
        <v>0</v>
      </c>
      <c r="Q340" s="8"/>
      <c r="R340" s="8"/>
      <c r="S340" s="8"/>
      <c r="T340" s="8"/>
      <c r="U340" s="8"/>
    </row>
    <row r="341" spans="1:21" s="6" customFormat="1" ht="30" x14ac:dyDescent="0.25">
      <c r="A341" s="63"/>
      <c r="B341" s="63"/>
      <c r="C341" s="51" t="s">
        <v>22</v>
      </c>
      <c r="D341" s="7">
        <f t="shared" si="136"/>
        <v>101972.3</v>
      </c>
      <c r="E341" s="7"/>
      <c r="F341" s="7"/>
      <c r="G341" s="7"/>
      <c r="H341" s="7"/>
      <c r="I341" s="7">
        <v>55853.599999999999</v>
      </c>
      <c r="J341" s="7">
        <v>46118.7</v>
      </c>
      <c r="K341" s="7"/>
      <c r="L341" s="7"/>
      <c r="M341" s="7"/>
      <c r="N341" s="7"/>
      <c r="O341" s="7"/>
      <c r="P341" s="21"/>
      <c r="Q341" s="8"/>
      <c r="R341" s="8"/>
      <c r="S341" s="8"/>
      <c r="T341" s="8"/>
      <c r="U341" s="8"/>
    </row>
    <row r="342" spans="1:21" s="6" customFormat="1" ht="30" x14ac:dyDescent="0.25">
      <c r="A342" s="63"/>
      <c r="B342" s="63"/>
      <c r="C342" s="51" t="s">
        <v>16</v>
      </c>
      <c r="D342" s="7">
        <f t="shared" si="136"/>
        <v>40976.5</v>
      </c>
      <c r="E342" s="7"/>
      <c r="F342" s="7"/>
      <c r="G342" s="7"/>
      <c r="H342" s="7"/>
      <c r="I342" s="7">
        <v>13165.7</v>
      </c>
      <c r="J342" s="7">
        <v>27810.799999999999</v>
      </c>
      <c r="K342" s="7"/>
      <c r="L342" s="7"/>
      <c r="M342" s="7"/>
      <c r="N342" s="7"/>
      <c r="O342" s="7"/>
      <c r="P342" s="21"/>
      <c r="Q342" s="8"/>
      <c r="R342" s="8"/>
      <c r="S342" s="8"/>
      <c r="T342" s="8"/>
      <c r="U342" s="8"/>
    </row>
    <row r="343" spans="1:21" s="6" customFormat="1" ht="60" x14ac:dyDescent="0.25">
      <c r="A343" s="63"/>
      <c r="B343" s="63"/>
      <c r="C343" s="51" t="s">
        <v>17</v>
      </c>
      <c r="D343" s="7">
        <f t="shared" si="136"/>
        <v>16674.560000000001</v>
      </c>
      <c r="E343" s="7"/>
      <c r="F343" s="7"/>
      <c r="G343" s="7"/>
      <c r="H343" s="7"/>
      <c r="I343" s="7">
        <v>5589.2</v>
      </c>
      <c r="J343" s="7">
        <v>11085.36</v>
      </c>
      <c r="K343" s="7"/>
      <c r="L343" s="7"/>
      <c r="M343" s="7"/>
      <c r="N343" s="7"/>
      <c r="O343" s="7"/>
      <c r="P343" s="21"/>
      <c r="Q343" s="8"/>
      <c r="R343" s="8"/>
      <c r="S343" s="8"/>
      <c r="T343" s="8"/>
      <c r="U343" s="8"/>
    </row>
    <row r="344" spans="1:21" s="6" customFormat="1" ht="30" x14ac:dyDescent="0.25">
      <c r="A344" s="64"/>
      <c r="B344" s="64"/>
      <c r="C344" s="51" t="s">
        <v>18</v>
      </c>
      <c r="D344" s="7">
        <f t="shared" si="136"/>
        <v>0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21"/>
      <c r="Q344" s="8"/>
      <c r="R344" s="8"/>
      <c r="S344" s="8"/>
      <c r="T344" s="8"/>
      <c r="U344" s="8"/>
    </row>
    <row r="345" spans="1:21" s="6" customFormat="1" ht="30" x14ac:dyDescent="0.25">
      <c r="A345" s="62" t="s">
        <v>124</v>
      </c>
      <c r="B345" s="62" t="s">
        <v>228</v>
      </c>
      <c r="C345" s="51" t="s">
        <v>14</v>
      </c>
      <c r="D345" s="7">
        <f t="shared" si="136"/>
        <v>292816.51</v>
      </c>
      <c r="E345" s="7">
        <f t="shared" ref="E345:P345" si="142">E346+E347+E348+E349</f>
        <v>0</v>
      </c>
      <c r="F345" s="7">
        <f t="shared" si="142"/>
        <v>0</v>
      </c>
      <c r="G345" s="7">
        <f t="shared" si="142"/>
        <v>0</v>
      </c>
      <c r="H345" s="7">
        <f t="shared" si="142"/>
        <v>0</v>
      </c>
      <c r="I345" s="7">
        <f t="shared" si="142"/>
        <v>80103.5</v>
      </c>
      <c r="J345" s="7">
        <f t="shared" si="142"/>
        <v>212713.01</v>
      </c>
      <c r="K345" s="7">
        <f t="shared" si="142"/>
        <v>0</v>
      </c>
      <c r="L345" s="7">
        <f t="shared" si="142"/>
        <v>0</v>
      </c>
      <c r="M345" s="7">
        <f t="shared" si="142"/>
        <v>0</v>
      </c>
      <c r="N345" s="7">
        <f t="shared" si="142"/>
        <v>0</v>
      </c>
      <c r="O345" s="7">
        <f t="shared" si="142"/>
        <v>0</v>
      </c>
      <c r="P345" s="7">
        <f t="shared" si="142"/>
        <v>0</v>
      </c>
      <c r="Q345" s="8"/>
      <c r="R345" s="8"/>
      <c r="S345" s="8"/>
      <c r="T345" s="8"/>
      <c r="U345" s="8"/>
    </row>
    <row r="346" spans="1:21" s="6" customFormat="1" ht="30" x14ac:dyDescent="0.25">
      <c r="A346" s="63"/>
      <c r="B346" s="63"/>
      <c r="C346" s="51" t="s">
        <v>22</v>
      </c>
      <c r="D346" s="7">
        <f t="shared" si="136"/>
        <v>130611.5</v>
      </c>
      <c r="E346" s="7"/>
      <c r="F346" s="7"/>
      <c r="G346" s="7"/>
      <c r="H346" s="7"/>
      <c r="I346" s="7">
        <v>60596.800000000003</v>
      </c>
      <c r="J346" s="7">
        <v>70014.7</v>
      </c>
      <c r="K346" s="7"/>
      <c r="L346" s="7"/>
      <c r="M346" s="7"/>
      <c r="N346" s="7"/>
      <c r="O346" s="7"/>
      <c r="P346" s="21"/>
      <c r="Q346" s="8"/>
      <c r="R346" s="8"/>
      <c r="S346" s="8"/>
      <c r="T346" s="8"/>
      <c r="U346" s="8"/>
    </row>
    <row r="347" spans="1:21" s="6" customFormat="1" ht="30" x14ac:dyDescent="0.25">
      <c r="A347" s="63"/>
      <c r="B347" s="63"/>
      <c r="C347" s="51" t="s">
        <v>16</v>
      </c>
      <c r="D347" s="7">
        <f t="shared" si="136"/>
        <v>115722.9</v>
      </c>
      <c r="E347" s="7"/>
      <c r="F347" s="7"/>
      <c r="G347" s="7"/>
      <c r="H347" s="7"/>
      <c r="I347" s="7">
        <v>13693.6</v>
      </c>
      <c r="J347" s="7">
        <v>102029.3</v>
      </c>
      <c r="K347" s="7"/>
      <c r="L347" s="7"/>
      <c r="M347" s="7"/>
      <c r="N347" s="7"/>
      <c r="O347" s="7"/>
      <c r="P347" s="21"/>
      <c r="Q347" s="8"/>
      <c r="R347" s="8"/>
      <c r="S347" s="8"/>
      <c r="T347" s="8"/>
      <c r="U347" s="8"/>
    </row>
    <row r="348" spans="1:21" s="6" customFormat="1" ht="60" x14ac:dyDescent="0.25">
      <c r="A348" s="63"/>
      <c r="B348" s="63"/>
      <c r="C348" s="51" t="s">
        <v>17</v>
      </c>
      <c r="D348" s="7">
        <f t="shared" si="136"/>
        <v>46482.11</v>
      </c>
      <c r="E348" s="7"/>
      <c r="F348" s="7"/>
      <c r="G348" s="7"/>
      <c r="H348" s="7"/>
      <c r="I348" s="7">
        <v>5813.1</v>
      </c>
      <c r="J348" s="7">
        <v>40669.01</v>
      </c>
      <c r="K348" s="7"/>
      <c r="L348" s="7"/>
      <c r="M348" s="7"/>
      <c r="N348" s="7"/>
      <c r="O348" s="7"/>
      <c r="P348" s="21"/>
      <c r="Q348" s="8"/>
      <c r="R348" s="8"/>
      <c r="S348" s="8"/>
      <c r="T348" s="8"/>
      <c r="U348" s="8"/>
    </row>
    <row r="349" spans="1:21" s="6" customFormat="1" ht="30" x14ac:dyDescent="0.25">
      <c r="A349" s="64"/>
      <c r="B349" s="64"/>
      <c r="C349" s="51" t="s">
        <v>18</v>
      </c>
      <c r="D349" s="7">
        <f t="shared" si="136"/>
        <v>0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21"/>
      <c r="Q349" s="8"/>
      <c r="R349" s="8"/>
      <c r="S349" s="8"/>
      <c r="T349" s="8"/>
      <c r="U349" s="8"/>
    </row>
    <row r="350" spans="1:21" s="6" customFormat="1" ht="30" x14ac:dyDescent="0.25">
      <c r="A350" s="62" t="s">
        <v>125</v>
      </c>
      <c r="B350" s="62" t="s">
        <v>126</v>
      </c>
      <c r="C350" s="51" t="s">
        <v>14</v>
      </c>
      <c r="D350" s="7">
        <f t="shared" si="136"/>
        <v>203949.81</v>
      </c>
      <c r="E350" s="7">
        <f t="shared" ref="E350:P350" si="143">E351+E352+E353+E354</f>
        <v>0</v>
      </c>
      <c r="F350" s="7">
        <f t="shared" si="143"/>
        <v>0</v>
      </c>
      <c r="G350" s="7">
        <f t="shared" si="143"/>
        <v>0</v>
      </c>
      <c r="H350" s="7">
        <f t="shared" si="143"/>
        <v>0</v>
      </c>
      <c r="I350" s="7">
        <f t="shared" si="143"/>
        <v>80103.5</v>
      </c>
      <c r="J350" s="7">
        <f t="shared" si="143"/>
        <v>123487.81</v>
      </c>
      <c r="K350" s="7">
        <f t="shared" si="143"/>
        <v>358.5</v>
      </c>
      <c r="L350" s="7">
        <f t="shared" si="143"/>
        <v>0</v>
      </c>
      <c r="M350" s="7">
        <f t="shared" si="143"/>
        <v>0</v>
      </c>
      <c r="N350" s="7">
        <f t="shared" si="143"/>
        <v>0</v>
      </c>
      <c r="O350" s="7">
        <f t="shared" si="143"/>
        <v>0</v>
      </c>
      <c r="P350" s="7">
        <f t="shared" si="143"/>
        <v>0</v>
      </c>
      <c r="Q350" s="8"/>
      <c r="R350" s="8"/>
      <c r="S350" s="8"/>
      <c r="T350" s="8"/>
      <c r="U350" s="8"/>
    </row>
    <row r="351" spans="1:21" s="6" customFormat="1" ht="30" x14ac:dyDescent="0.25">
      <c r="A351" s="63"/>
      <c r="B351" s="63"/>
      <c r="C351" s="51" t="s">
        <v>22</v>
      </c>
      <c r="D351" s="7">
        <f t="shared" si="136"/>
        <v>148825.5</v>
      </c>
      <c r="E351" s="7"/>
      <c r="F351" s="7"/>
      <c r="G351" s="7"/>
      <c r="H351" s="7"/>
      <c r="I351" s="7">
        <v>60596.800000000003</v>
      </c>
      <c r="J351" s="7">
        <v>88228.7</v>
      </c>
      <c r="K351" s="7">
        <v>0</v>
      </c>
      <c r="L351" s="7"/>
      <c r="M351" s="7"/>
      <c r="N351" s="7"/>
      <c r="O351" s="7"/>
      <c r="P351" s="21"/>
      <c r="Q351" s="8"/>
      <c r="R351" s="8"/>
      <c r="S351" s="8"/>
      <c r="T351" s="8"/>
      <c r="U351" s="8"/>
    </row>
    <row r="352" spans="1:21" s="6" customFormat="1" ht="30" x14ac:dyDescent="0.25">
      <c r="A352" s="63"/>
      <c r="B352" s="63"/>
      <c r="C352" s="51" t="s">
        <v>16</v>
      </c>
      <c r="D352" s="7">
        <f t="shared" si="136"/>
        <v>39262.400000000001</v>
      </c>
      <c r="E352" s="7"/>
      <c r="F352" s="7"/>
      <c r="G352" s="7"/>
      <c r="H352" s="7"/>
      <c r="I352" s="7">
        <v>13693.6</v>
      </c>
      <c r="J352" s="7">
        <v>25210.3</v>
      </c>
      <c r="K352" s="7">
        <v>358.5</v>
      </c>
      <c r="L352" s="7"/>
      <c r="M352" s="7"/>
      <c r="N352" s="7"/>
      <c r="O352" s="7"/>
      <c r="P352" s="21"/>
      <c r="Q352" s="8"/>
      <c r="R352" s="8"/>
      <c r="S352" s="8"/>
      <c r="T352" s="8"/>
      <c r="U352" s="8"/>
    </row>
    <row r="353" spans="1:21" s="6" customFormat="1" ht="60" x14ac:dyDescent="0.25">
      <c r="A353" s="63"/>
      <c r="B353" s="63"/>
      <c r="C353" s="51" t="s">
        <v>17</v>
      </c>
      <c r="D353" s="7">
        <f t="shared" si="136"/>
        <v>15861.91</v>
      </c>
      <c r="E353" s="7"/>
      <c r="F353" s="7"/>
      <c r="G353" s="7"/>
      <c r="H353" s="7"/>
      <c r="I353" s="7">
        <v>5813.1</v>
      </c>
      <c r="J353" s="7">
        <v>10048.81</v>
      </c>
      <c r="K353" s="7">
        <v>0</v>
      </c>
      <c r="L353" s="7"/>
      <c r="M353" s="7"/>
      <c r="N353" s="7"/>
      <c r="O353" s="7"/>
      <c r="P353" s="21"/>
      <c r="Q353" s="8"/>
      <c r="R353" s="8"/>
      <c r="S353" s="8"/>
      <c r="T353" s="8"/>
      <c r="U353" s="8"/>
    </row>
    <row r="354" spans="1:21" s="6" customFormat="1" ht="30" x14ac:dyDescent="0.25">
      <c r="A354" s="64"/>
      <c r="B354" s="64"/>
      <c r="C354" s="51" t="s">
        <v>18</v>
      </c>
      <c r="D354" s="7">
        <f t="shared" si="136"/>
        <v>0</v>
      </c>
      <c r="E354" s="7"/>
      <c r="F354" s="7"/>
      <c r="G354" s="7"/>
      <c r="H354" s="7"/>
      <c r="I354" s="7"/>
      <c r="J354" s="7"/>
      <c r="K354" s="7">
        <v>0</v>
      </c>
      <c r="L354" s="7"/>
      <c r="M354" s="7"/>
      <c r="N354" s="7"/>
      <c r="O354" s="7"/>
      <c r="P354" s="21"/>
      <c r="Q354" s="8"/>
      <c r="R354" s="8"/>
      <c r="S354" s="8"/>
      <c r="T354" s="8"/>
      <c r="U354" s="8"/>
    </row>
    <row r="355" spans="1:21" s="6" customFormat="1" ht="30" x14ac:dyDescent="0.25">
      <c r="A355" s="62" t="s">
        <v>127</v>
      </c>
      <c r="B355" s="62" t="s">
        <v>226</v>
      </c>
      <c r="C355" s="51" t="s">
        <v>14</v>
      </c>
      <c r="D355" s="7">
        <f t="shared" si="136"/>
        <v>276679.81</v>
      </c>
      <c r="E355" s="7">
        <f t="shared" ref="E355:P355" si="144">E356+E357+E358+E359</f>
        <v>0</v>
      </c>
      <c r="F355" s="7">
        <f t="shared" si="144"/>
        <v>0</v>
      </c>
      <c r="G355" s="7">
        <f t="shared" si="144"/>
        <v>0</v>
      </c>
      <c r="H355" s="7">
        <f t="shared" si="144"/>
        <v>0</v>
      </c>
      <c r="I355" s="7">
        <f t="shared" si="144"/>
        <v>80103.5</v>
      </c>
      <c r="J355" s="7">
        <f t="shared" si="144"/>
        <v>196576.31</v>
      </c>
      <c r="K355" s="7">
        <f t="shared" si="144"/>
        <v>0</v>
      </c>
      <c r="L355" s="7">
        <f t="shared" si="144"/>
        <v>0</v>
      </c>
      <c r="M355" s="7">
        <f t="shared" si="144"/>
        <v>0</v>
      </c>
      <c r="N355" s="7">
        <f t="shared" si="144"/>
        <v>0</v>
      </c>
      <c r="O355" s="7">
        <f t="shared" si="144"/>
        <v>0</v>
      </c>
      <c r="P355" s="7">
        <f t="shared" si="144"/>
        <v>0</v>
      </c>
      <c r="Q355" s="8"/>
      <c r="R355" s="8"/>
      <c r="S355" s="8"/>
      <c r="T355" s="8"/>
      <c r="U355" s="8"/>
    </row>
    <row r="356" spans="1:21" s="6" customFormat="1" ht="30" x14ac:dyDescent="0.25">
      <c r="A356" s="63"/>
      <c r="B356" s="63"/>
      <c r="C356" s="51" t="s">
        <v>22</v>
      </c>
      <c r="D356" s="7">
        <f t="shared" si="136"/>
        <v>137085.5</v>
      </c>
      <c r="E356" s="7"/>
      <c r="F356" s="7"/>
      <c r="G356" s="7"/>
      <c r="H356" s="7"/>
      <c r="I356" s="7">
        <v>60596.800000000003</v>
      </c>
      <c r="J356" s="7">
        <v>76488.7</v>
      </c>
      <c r="K356" s="7"/>
      <c r="L356" s="7"/>
      <c r="M356" s="7"/>
      <c r="N356" s="7"/>
      <c r="O356" s="7"/>
      <c r="P356" s="21"/>
      <c r="Q356" s="8"/>
      <c r="R356" s="8"/>
      <c r="S356" s="8"/>
      <c r="T356" s="8"/>
      <c r="U356" s="8"/>
    </row>
    <row r="357" spans="1:21" s="6" customFormat="1" ht="30" x14ac:dyDescent="0.25">
      <c r="A357" s="63"/>
      <c r="B357" s="63"/>
      <c r="C357" s="51" t="s">
        <v>16</v>
      </c>
      <c r="D357" s="7">
        <f t="shared" si="136"/>
        <v>99556.2</v>
      </c>
      <c r="E357" s="7"/>
      <c r="F357" s="7"/>
      <c r="G357" s="7"/>
      <c r="H357" s="7"/>
      <c r="I357" s="7">
        <v>13693.6</v>
      </c>
      <c r="J357" s="7">
        <v>85862.6</v>
      </c>
      <c r="K357" s="7"/>
      <c r="L357" s="7"/>
      <c r="M357" s="7"/>
      <c r="N357" s="7"/>
      <c r="O357" s="7"/>
      <c r="P357" s="21"/>
      <c r="Q357" s="8"/>
      <c r="R357" s="8"/>
      <c r="S357" s="8"/>
      <c r="T357" s="8"/>
      <c r="U357" s="8"/>
    </row>
    <row r="358" spans="1:21" s="6" customFormat="1" ht="60" x14ac:dyDescent="0.25">
      <c r="A358" s="63"/>
      <c r="B358" s="63"/>
      <c r="C358" s="51" t="s">
        <v>17</v>
      </c>
      <c r="D358" s="7">
        <f t="shared" si="136"/>
        <v>40038.11</v>
      </c>
      <c r="E358" s="7"/>
      <c r="F358" s="7"/>
      <c r="G358" s="7"/>
      <c r="H358" s="7"/>
      <c r="I358" s="7">
        <v>5813.1</v>
      </c>
      <c r="J358" s="7">
        <v>34225.01</v>
      </c>
      <c r="K358" s="7"/>
      <c r="L358" s="7"/>
      <c r="M358" s="7"/>
      <c r="N358" s="7"/>
      <c r="O358" s="7"/>
      <c r="P358" s="21"/>
      <c r="Q358" s="8"/>
      <c r="R358" s="8"/>
      <c r="S358" s="8"/>
      <c r="T358" s="8"/>
      <c r="U358" s="8"/>
    </row>
    <row r="359" spans="1:21" s="6" customFormat="1" ht="30" x14ac:dyDescent="0.25">
      <c r="A359" s="64"/>
      <c r="B359" s="64"/>
      <c r="C359" s="51" t="s">
        <v>18</v>
      </c>
      <c r="D359" s="7">
        <f t="shared" si="136"/>
        <v>0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21"/>
      <c r="Q359" s="8"/>
      <c r="R359" s="8"/>
      <c r="S359" s="8"/>
      <c r="T359" s="8"/>
      <c r="U359" s="8"/>
    </row>
    <row r="360" spans="1:21" s="6" customFormat="1" ht="30" x14ac:dyDescent="0.25">
      <c r="A360" s="65" t="s">
        <v>128</v>
      </c>
      <c r="B360" s="65" t="s">
        <v>227</v>
      </c>
      <c r="C360" s="51" t="s">
        <v>14</v>
      </c>
      <c r="D360" s="7">
        <f t="shared" si="136"/>
        <v>301696.51</v>
      </c>
      <c r="E360" s="7">
        <f t="shared" ref="E360:P360" si="145">E361+E362+E363+E364</f>
        <v>0</v>
      </c>
      <c r="F360" s="7">
        <f t="shared" si="145"/>
        <v>0</v>
      </c>
      <c r="G360" s="7">
        <f t="shared" si="145"/>
        <v>0</v>
      </c>
      <c r="H360" s="7">
        <f t="shared" si="145"/>
        <v>0</v>
      </c>
      <c r="I360" s="7">
        <f t="shared" si="145"/>
        <v>80154.600000000006</v>
      </c>
      <c r="J360" s="7">
        <f t="shared" si="145"/>
        <v>221541.91</v>
      </c>
      <c r="K360" s="7">
        <f t="shared" si="145"/>
        <v>0</v>
      </c>
      <c r="L360" s="7">
        <f t="shared" si="145"/>
        <v>0</v>
      </c>
      <c r="M360" s="7">
        <f t="shared" si="145"/>
        <v>0</v>
      </c>
      <c r="N360" s="7">
        <f t="shared" si="145"/>
        <v>0</v>
      </c>
      <c r="O360" s="7">
        <f t="shared" si="145"/>
        <v>0</v>
      </c>
      <c r="P360" s="7">
        <f t="shared" si="145"/>
        <v>0</v>
      </c>
      <c r="Q360" s="8"/>
      <c r="R360" s="8"/>
      <c r="S360" s="8"/>
      <c r="T360" s="8"/>
      <c r="U360" s="8"/>
    </row>
    <row r="361" spans="1:21" s="6" customFormat="1" ht="30" x14ac:dyDescent="0.25">
      <c r="A361" s="66"/>
      <c r="B361" s="66"/>
      <c r="C361" s="51" t="s">
        <v>22</v>
      </c>
      <c r="D361" s="7">
        <f t="shared" si="136"/>
        <v>134085.6</v>
      </c>
      <c r="E361" s="7"/>
      <c r="F361" s="7"/>
      <c r="G361" s="7"/>
      <c r="H361" s="7"/>
      <c r="I361" s="7">
        <v>60596.800000000003</v>
      </c>
      <c r="J361" s="7">
        <v>73488.800000000003</v>
      </c>
      <c r="K361" s="7"/>
      <c r="L361" s="7"/>
      <c r="M361" s="7"/>
      <c r="N361" s="7"/>
      <c r="O361" s="7"/>
      <c r="P361" s="21"/>
      <c r="Q361" s="8"/>
      <c r="R361" s="8"/>
      <c r="S361" s="8"/>
      <c r="T361" s="8"/>
      <c r="U361" s="8"/>
    </row>
    <row r="362" spans="1:21" s="6" customFormat="1" ht="30" x14ac:dyDescent="0.25">
      <c r="A362" s="66"/>
      <c r="B362" s="66"/>
      <c r="C362" s="51" t="s">
        <v>16</v>
      </c>
      <c r="D362" s="7">
        <f t="shared" si="136"/>
        <v>119587.2</v>
      </c>
      <c r="E362" s="7"/>
      <c r="F362" s="7"/>
      <c r="G362" s="7"/>
      <c r="H362" s="7"/>
      <c r="I362" s="7">
        <v>13729.2</v>
      </c>
      <c r="J362" s="7">
        <v>105858</v>
      </c>
      <c r="K362" s="7"/>
      <c r="L362" s="7"/>
      <c r="M362" s="7"/>
      <c r="N362" s="7"/>
      <c r="O362" s="7"/>
      <c r="P362" s="21"/>
      <c r="Q362" s="8"/>
      <c r="R362" s="8"/>
      <c r="S362" s="8"/>
      <c r="T362" s="8"/>
      <c r="U362" s="8"/>
    </row>
    <row r="363" spans="1:21" s="6" customFormat="1" ht="60" x14ac:dyDescent="0.25">
      <c r="A363" s="66"/>
      <c r="B363" s="66"/>
      <c r="C363" s="51" t="s">
        <v>17</v>
      </c>
      <c r="D363" s="7">
        <f t="shared" si="136"/>
        <v>48023.71</v>
      </c>
      <c r="E363" s="7"/>
      <c r="F363" s="7"/>
      <c r="G363" s="7"/>
      <c r="H363" s="7"/>
      <c r="I363" s="7">
        <v>5828.6</v>
      </c>
      <c r="J363" s="7">
        <v>42195.11</v>
      </c>
      <c r="K363" s="7"/>
      <c r="L363" s="7"/>
      <c r="M363" s="7"/>
      <c r="N363" s="7"/>
      <c r="O363" s="7"/>
      <c r="P363" s="21"/>
      <c r="Q363" s="8"/>
      <c r="R363" s="8"/>
      <c r="S363" s="8"/>
      <c r="T363" s="8"/>
      <c r="U363" s="8"/>
    </row>
    <row r="364" spans="1:21" s="6" customFormat="1" ht="30" x14ac:dyDescent="0.25">
      <c r="A364" s="67"/>
      <c r="B364" s="67"/>
      <c r="C364" s="51" t="s">
        <v>18</v>
      </c>
      <c r="D364" s="7">
        <f t="shared" si="136"/>
        <v>0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21"/>
      <c r="Q364" s="8"/>
      <c r="R364" s="8"/>
      <c r="S364" s="8"/>
      <c r="T364" s="8"/>
      <c r="U364" s="8"/>
    </row>
    <row r="365" spans="1:21" s="6" customFormat="1" ht="30" x14ac:dyDescent="0.25">
      <c r="A365" s="62" t="s">
        <v>129</v>
      </c>
      <c r="B365" s="62" t="s">
        <v>130</v>
      </c>
      <c r="C365" s="51" t="s">
        <v>14</v>
      </c>
      <c r="D365" s="7">
        <f t="shared" si="136"/>
        <v>686773</v>
      </c>
      <c r="E365" s="7">
        <f t="shared" ref="E365:P365" si="146">E366+E367+E368+E369</f>
        <v>0</v>
      </c>
      <c r="F365" s="7">
        <f t="shared" si="146"/>
        <v>0</v>
      </c>
      <c r="G365" s="7">
        <f t="shared" si="146"/>
        <v>0</v>
      </c>
      <c r="H365" s="7">
        <f t="shared" si="146"/>
        <v>0</v>
      </c>
      <c r="I365" s="7">
        <f t="shared" si="146"/>
        <v>99883</v>
      </c>
      <c r="J365" s="7">
        <f t="shared" si="146"/>
        <v>586890</v>
      </c>
      <c r="K365" s="7">
        <f t="shared" si="146"/>
        <v>0</v>
      </c>
      <c r="L365" s="7">
        <f t="shared" si="146"/>
        <v>0</v>
      </c>
      <c r="M365" s="7">
        <f t="shared" si="146"/>
        <v>0</v>
      </c>
      <c r="N365" s="7">
        <f t="shared" si="146"/>
        <v>0</v>
      </c>
      <c r="O365" s="7">
        <f t="shared" si="146"/>
        <v>0</v>
      </c>
      <c r="P365" s="7">
        <f t="shared" si="146"/>
        <v>0</v>
      </c>
      <c r="Q365" s="8"/>
      <c r="R365" s="8"/>
      <c r="S365" s="8"/>
      <c r="T365" s="8"/>
      <c r="U365" s="8"/>
    </row>
    <row r="366" spans="1:21" s="6" customFormat="1" ht="30" x14ac:dyDescent="0.25">
      <c r="A366" s="63"/>
      <c r="B366" s="63"/>
      <c r="C366" s="51" t="s">
        <v>22</v>
      </c>
      <c r="D366" s="7">
        <f t="shared" si="136"/>
        <v>376944.7</v>
      </c>
      <c r="E366" s="7">
        <f>E371+E376+E381+E386</f>
        <v>0</v>
      </c>
      <c r="F366" s="7">
        <f t="shared" ref="F366:P369" si="147">F371+F376+F381+F386</f>
        <v>0</v>
      </c>
      <c r="G366" s="7">
        <f t="shared" si="147"/>
        <v>0</v>
      </c>
      <c r="H366" s="7">
        <f t="shared" si="147"/>
        <v>0</v>
      </c>
      <c r="I366" s="7">
        <f t="shared" si="147"/>
        <v>70596.800000000003</v>
      </c>
      <c r="J366" s="7">
        <f t="shared" si="147"/>
        <v>306347.90000000002</v>
      </c>
      <c r="K366" s="7">
        <f t="shared" si="147"/>
        <v>0</v>
      </c>
      <c r="L366" s="7">
        <f t="shared" si="147"/>
        <v>0</v>
      </c>
      <c r="M366" s="7">
        <f t="shared" si="147"/>
        <v>0</v>
      </c>
      <c r="N366" s="7">
        <f t="shared" si="147"/>
        <v>0</v>
      </c>
      <c r="O366" s="7">
        <f t="shared" si="147"/>
        <v>0</v>
      </c>
      <c r="P366" s="7">
        <f t="shared" si="147"/>
        <v>0</v>
      </c>
      <c r="Q366" s="8"/>
      <c r="R366" s="8"/>
      <c r="S366" s="8"/>
      <c r="T366" s="8"/>
      <c r="U366" s="8"/>
    </row>
    <row r="367" spans="1:21" s="6" customFormat="1" ht="30" x14ac:dyDescent="0.25">
      <c r="A367" s="63"/>
      <c r="B367" s="63"/>
      <c r="C367" s="51" t="s">
        <v>16</v>
      </c>
      <c r="D367" s="7">
        <f t="shared" si="136"/>
        <v>221145.9</v>
      </c>
      <c r="E367" s="7">
        <f t="shared" ref="E367:O369" si="148">E372+E377+E382+E387</f>
        <v>0</v>
      </c>
      <c r="F367" s="7">
        <f t="shared" si="148"/>
        <v>0</v>
      </c>
      <c r="G367" s="7">
        <f t="shared" si="148"/>
        <v>0</v>
      </c>
      <c r="H367" s="7">
        <f t="shared" si="148"/>
        <v>0</v>
      </c>
      <c r="I367" s="7">
        <f t="shared" si="148"/>
        <v>20558.8</v>
      </c>
      <c r="J367" s="7">
        <f t="shared" si="148"/>
        <v>200587.1</v>
      </c>
      <c r="K367" s="7">
        <f t="shared" si="148"/>
        <v>0</v>
      </c>
      <c r="L367" s="7">
        <f t="shared" si="148"/>
        <v>0</v>
      </c>
      <c r="M367" s="7">
        <f t="shared" si="148"/>
        <v>0</v>
      </c>
      <c r="N367" s="7">
        <f t="shared" si="148"/>
        <v>0</v>
      </c>
      <c r="O367" s="7">
        <f t="shared" si="148"/>
        <v>0</v>
      </c>
      <c r="P367" s="7">
        <f t="shared" si="147"/>
        <v>0</v>
      </c>
      <c r="Q367" s="8"/>
      <c r="R367" s="8"/>
      <c r="S367" s="8"/>
      <c r="T367" s="8"/>
      <c r="U367" s="8"/>
    </row>
    <row r="368" spans="1:21" s="6" customFormat="1" ht="60" x14ac:dyDescent="0.25">
      <c r="A368" s="63"/>
      <c r="B368" s="63"/>
      <c r="C368" s="51" t="s">
        <v>17</v>
      </c>
      <c r="D368" s="7">
        <f t="shared" si="136"/>
        <v>88682.4</v>
      </c>
      <c r="E368" s="7">
        <f t="shared" si="148"/>
        <v>0</v>
      </c>
      <c r="F368" s="7">
        <f t="shared" si="148"/>
        <v>0</v>
      </c>
      <c r="G368" s="7">
        <f t="shared" si="148"/>
        <v>0</v>
      </c>
      <c r="H368" s="7">
        <f t="shared" si="148"/>
        <v>0</v>
      </c>
      <c r="I368" s="7">
        <f t="shared" si="148"/>
        <v>8727.4</v>
      </c>
      <c r="J368" s="7">
        <f t="shared" si="148"/>
        <v>79955</v>
      </c>
      <c r="K368" s="7">
        <f t="shared" si="148"/>
        <v>0</v>
      </c>
      <c r="L368" s="7">
        <f t="shared" si="148"/>
        <v>0</v>
      </c>
      <c r="M368" s="7">
        <f t="shared" si="148"/>
        <v>0</v>
      </c>
      <c r="N368" s="7">
        <f t="shared" si="148"/>
        <v>0</v>
      </c>
      <c r="O368" s="7">
        <f t="shared" si="148"/>
        <v>0</v>
      </c>
      <c r="P368" s="7">
        <f t="shared" si="147"/>
        <v>0</v>
      </c>
      <c r="Q368" s="8"/>
      <c r="R368" s="8"/>
      <c r="S368" s="8"/>
      <c r="T368" s="8"/>
      <c r="U368" s="8"/>
    </row>
    <row r="369" spans="1:21" s="6" customFormat="1" ht="30" x14ac:dyDescent="0.25">
      <c r="A369" s="64"/>
      <c r="B369" s="64"/>
      <c r="C369" s="51" t="s">
        <v>18</v>
      </c>
      <c r="D369" s="7">
        <f t="shared" si="136"/>
        <v>0</v>
      </c>
      <c r="E369" s="7">
        <f t="shared" si="148"/>
        <v>0</v>
      </c>
      <c r="F369" s="7">
        <f t="shared" si="148"/>
        <v>0</v>
      </c>
      <c r="G369" s="7">
        <f t="shared" si="148"/>
        <v>0</v>
      </c>
      <c r="H369" s="7">
        <f t="shared" si="148"/>
        <v>0</v>
      </c>
      <c r="I369" s="7">
        <f t="shared" si="148"/>
        <v>0</v>
      </c>
      <c r="J369" s="7">
        <f t="shared" si="148"/>
        <v>0</v>
      </c>
      <c r="K369" s="7">
        <f t="shared" si="148"/>
        <v>0</v>
      </c>
      <c r="L369" s="7">
        <f t="shared" si="148"/>
        <v>0</v>
      </c>
      <c r="M369" s="7">
        <f t="shared" si="148"/>
        <v>0</v>
      </c>
      <c r="N369" s="7">
        <f t="shared" si="148"/>
        <v>0</v>
      </c>
      <c r="O369" s="7">
        <f t="shared" si="148"/>
        <v>0</v>
      </c>
      <c r="P369" s="7">
        <f t="shared" si="147"/>
        <v>0</v>
      </c>
      <c r="Q369" s="8"/>
      <c r="R369" s="8"/>
      <c r="S369" s="8"/>
      <c r="T369" s="8"/>
      <c r="U369" s="8"/>
    </row>
    <row r="370" spans="1:21" s="6" customFormat="1" ht="30" x14ac:dyDescent="0.25">
      <c r="A370" s="62" t="s">
        <v>131</v>
      </c>
      <c r="B370" s="79" t="s">
        <v>297</v>
      </c>
      <c r="C370" s="51" t="s">
        <v>14</v>
      </c>
      <c r="D370" s="7">
        <f t="shared" si="136"/>
        <v>251615.61</v>
      </c>
      <c r="E370" s="7">
        <f t="shared" ref="E370:P370" si="149">E371+E372+E373+E374</f>
        <v>0</v>
      </c>
      <c r="F370" s="7">
        <f t="shared" si="149"/>
        <v>0</v>
      </c>
      <c r="G370" s="7">
        <f t="shared" si="149"/>
        <v>0</v>
      </c>
      <c r="H370" s="7">
        <f t="shared" si="149"/>
        <v>0</v>
      </c>
      <c r="I370" s="7">
        <f t="shared" si="149"/>
        <v>99883</v>
      </c>
      <c r="J370" s="7">
        <f t="shared" si="149"/>
        <v>151732.60999999999</v>
      </c>
      <c r="K370" s="7">
        <f t="shared" si="149"/>
        <v>0</v>
      </c>
      <c r="L370" s="7">
        <f t="shared" si="149"/>
        <v>0</v>
      </c>
      <c r="M370" s="7">
        <f t="shared" si="149"/>
        <v>0</v>
      </c>
      <c r="N370" s="7">
        <f t="shared" si="149"/>
        <v>0</v>
      </c>
      <c r="O370" s="7">
        <f t="shared" si="149"/>
        <v>0</v>
      </c>
      <c r="P370" s="7">
        <f t="shared" si="149"/>
        <v>0</v>
      </c>
      <c r="Q370" s="8"/>
      <c r="R370" s="8"/>
      <c r="S370" s="8"/>
      <c r="T370" s="8"/>
      <c r="U370" s="8"/>
    </row>
    <row r="371" spans="1:21" s="6" customFormat="1" ht="30" x14ac:dyDescent="0.25">
      <c r="A371" s="63"/>
      <c r="B371" s="80"/>
      <c r="C371" s="51" t="s">
        <v>22</v>
      </c>
      <c r="D371" s="7">
        <f t="shared" si="136"/>
        <v>140611.5</v>
      </c>
      <c r="E371" s="7"/>
      <c r="F371" s="7"/>
      <c r="G371" s="7"/>
      <c r="H371" s="7"/>
      <c r="I371" s="7">
        <v>70596.800000000003</v>
      </c>
      <c r="J371" s="7">
        <v>70014.7</v>
      </c>
      <c r="K371" s="7"/>
      <c r="L371" s="7"/>
      <c r="M371" s="7"/>
      <c r="N371" s="7"/>
      <c r="O371" s="7"/>
      <c r="P371" s="21"/>
      <c r="Q371" s="8"/>
      <c r="R371" s="8"/>
      <c r="S371" s="8"/>
      <c r="T371" s="8"/>
      <c r="U371" s="8"/>
    </row>
    <row r="372" spans="1:21" s="6" customFormat="1" ht="30" x14ac:dyDescent="0.25">
      <c r="A372" s="63"/>
      <c r="B372" s="80"/>
      <c r="C372" s="51" t="s">
        <v>16</v>
      </c>
      <c r="D372" s="7">
        <f t="shared" si="136"/>
        <v>78986.7</v>
      </c>
      <c r="E372" s="7"/>
      <c r="F372" s="7"/>
      <c r="G372" s="7"/>
      <c r="H372" s="7"/>
      <c r="I372" s="7">
        <v>20558.8</v>
      </c>
      <c r="J372" s="7">
        <v>58427.9</v>
      </c>
      <c r="K372" s="7"/>
      <c r="L372" s="7"/>
      <c r="M372" s="7"/>
      <c r="N372" s="7"/>
      <c r="O372" s="7"/>
      <c r="P372" s="21"/>
      <c r="Q372" s="8"/>
      <c r="R372" s="8"/>
      <c r="S372" s="8"/>
      <c r="T372" s="8"/>
      <c r="U372" s="8"/>
    </row>
    <row r="373" spans="1:21" s="6" customFormat="1" ht="60" x14ac:dyDescent="0.25">
      <c r="A373" s="63"/>
      <c r="B373" s="80"/>
      <c r="C373" s="51" t="s">
        <v>17</v>
      </c>
      <c r="D373" s="7">
        <f t="shared" si="136"/>
        <v>32017.41</v>
      </c>
      <c r="E373" s="7"/>
      <c r="F373" s="7"/>
      <c r="G373" s="7"/>
      <c r="H373" s="7"/>
      <c r="I373" s="7">
        <v>8727.4</v>
      </c>
      <c r="J373" s="7">
        <v>23290.01</v>
      </c>
      <c r="K373" s="7"/>
      <c r="L373" s="7"/>
      <c r="M373" s="7"/>
      <c r="N373" s="7"/>
      <c r="O373" s="7"/>
      <c r="P373" s="21"/>
      <c r="Q373" s="8"/>
      <c r="R373" s="8"/>
      <c r="S373" s="8"/>
      <c r="T373" s="8"/>
      <c r="U373" s="8"/>
    </row>
    <row r="374" spans="1:21" s="6" customFormat="1" ht="30" x14ac:dyDescent="0.25">
      <c r="A374" s="64"/>
      <c r="B374" s="81"/>
      <c r="C374" s="51" t="s">
        <v>18</v>
      </c>
      <c r="D374" s="7">
        <f t="shared" si="136"/>
        <v>0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21"/>
      <c r="Q374" s="8"/>
      <c r="R374" s="8"/>
      <c r="S374" s="8"/>
      <c r="T374" s="8"/>
      <c r="U374" s="8"/>
    </row>
    <row r="375" spans="1:21" s="6" customFormat="1" ht="30" x14ac:dyDescent="0.25">
      <c r="A375" s="62" t="s">
        <v>132</v>
      </c>
      <c r="B375" s="62" t="s">
        <v>133</v>
      </c>
      <c r="C375" s="51" t="s">
        <v>14</v>
      </c>
      <c r="D375" s="7">
        <f t="shared" si="136"/>
        <v>132532.29999999999</v>
      </c>
      <c r="E375" s="7">
        <f t="shared" ref="E375:P375" si="150">E376+E377+E378+E379</f>
        <v>0</v>
      </c>
      <c r="F375" s="7">
        <f t="shared" si="150"/>
        <v>0</v>
      </c>
      <c r="G375" s="7">
        <f t="shared" si="150"/>
        <v>0</v>
      </c>
      <c r="H375" s="7">
        <f t="shared" si="150"/>
        <v>0</v>
      </c>
      <c r="I375" s="7">
        <f t="shared" si="150"/>
        <v>0</v>
      </c>
      <c r="J375" s="7">
        <f t="shared" si="150"/>
        <v>132532.29999999999</v>
      </c>
      <c r="K375" s="7">
        <f t="shared" si="150"/>
        <v>0</v>
      </c>
      <c r="L375" s="7">
        <f t="shared" si="150"/>
        <v>0</v>
      </c>
      <c r="M375" s="7">
        <f t="shared" si="150"/>
        <v>0</v>
      </c>
      <c r="N375" s="7">
        <f t="shared" si="150"/>
        <v>0</v>
      </c>
      <c r="O375" s="7">
        <f t="shared" si="150"/>
        <v>0</v>
      </c>
      <c r="P375" s="7">
        <f t="shared" si="150"/>
        <v>0</v>
      </c>
      <c r="Q375" s="8"/>
      <c r="R375" s="8"/>
      <c r="S375" s="8"/>
      <c r="T375" s="8"/>
      <c r="U375" s="8"/>
    </row>
    <row r="376" spans="1:21" s="6" customFormat="1" ht="30" x14ac:dyDescent="0.25">
      <c r="A376" s="63"/>
      <c r="B376" s="63"/>
      <c r="C376" s="51" t="s">
        <v>22</v>
      </c>
      <c r="D376" s="7">
        <f t="shared" si="136"/>
        <v>76049.600000000006</v>
      </c>
      <c r="E376" s="7"/>
      <c r="F376" s="7"/>
      <c r="G376" s="7"/>
      <c r="H376" s="7"/>
      <c r="I376" s="7"/>
      <c r="J376" s="7">
        <v>76049.600000000006</v>
      </c>
      <c r="K376" s="7"/>
      <c r="L376" s="7"/>
      <c r="M376" s="7"/>
      <c r="N376" s="7"/>
      <c r="O376" s="7"/>
      <c r="P376" s="21"/>
      <c r="Q376" s="8"/>
      <c r="R376" s="8"/>
      <c r="S376" s="8"/>
      <c r="T376" s="8"/>
      <c r="U376" s="8"/>
    </row>
    <row r="377" spans="1:21" s="6" customFormat="1" ht="30" x14ac:dyDescent="0.25">
      <c r="A377" s="63"/>
      <c r="B377" s="63"/>
      <c r="C377" s="51" t="s">
        <v>16</v>
      </c>
      <c r="D377" s="7">
        <f t="shared" si="136"/>
        <v>40385.1</v>
      </c>
      <c r="E377" s="7"/>
      <c r="F377" s="7"/>
      <c r="G377" s="7"/>
      <c r="H377" s="7"/>
      <c r="I377" s="7"/>
      <c r="J377" s="7">
        <v>40385.1</v>
      </c>
      <c r="K377" s="7"/>
      <c r="L377" s="7"/>
      <c r="M377" s="7"/>
      <c r="N377" s="7"/>
      <c r="O377" s="7"/>
      <c r="P377" s="21"/>
      <c r="Q377" s="8"/>
      <c r="R377" s="8"/>
      <c r="S377" s="8"/>
      <c r="T377" s="8"/>
      <c r="U377" s="8"/>
    </row>
    <row r="378" spans="1:21" s="6" customFormat="1" ht="60" x14ac:dyDescent="0.25">
      <c r="A378" s="63"/>
      <c r="B378" s="63"/>
      <c r="C378" s="51" t="s">
        <v>17</v>
      </c>
      <c r="D378" s="7">
        <f t="shared" si="136"/>
        <v>16097.6</v>
      </c>
      <c r="E378" s="7"/>
      <c r="F378" s="7"/>
      <c r="G378" s="7"/>
      <c r="H378" s="7"/>
      <c r="I378" s="7"/>
      <c r="J378" s="7">
        <v>16097.6</v>
      </c>
      <c r="K378" s="7"/>
      <c r="L378" s="7"/>
      <c r="M378" s="7"/>
      <c r="N378" s="7"/>
      <c r="O378" s="7"/>
      <c r="P378" s="21"/>
      <c r="Q378" s="8"/>
      <c r="R378" s="8"/>
      <c r="S378" s="8"/>
      <c r="T378" s="8"/>
      <c r="U378" s="8"/>
    </row>
    <row r="379" spans="1:21" s="6" customFormat="1" ht="30" x14ac:dyDescent="0.25">
      <c r="A379" s="64"/>
      <c r="B379" s="64"/>
      <c r="C379" s="51" t="s">
        <v>18</v>
      </c>
      <c r="D379" s="7">
        <f t="shared" si="136"/>
        <v>0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21"/>
      <c r="Q379" s="8"/>
      <c r="R379" s="8"/>
      <c r="S379" s="8"/>
      <c r="T379" s="8"/>
      <c r="U379" s="8"/>
    </row>
    <row r="380" spans="1:21" s="6" customFormat="1" ht="30" x14ac:dyDescent="0.25">
      <c r="A380" s="62" t="s">
        <v>134</v>
      </c>
      <c r="B380" s="62" t="s">
        <v>135</v>
      </c>
      <c r="C380" s="51" t="s">
        <v>14</v>
      </c>
      <c r="D380" s="7">
        <f t="shared" si="136"/>
        <v>105015.59</v>
      </c>
      <c r="E380" s="7">
        <f t="shared" ref="E380:P380" si="151">E381+E382+E383+E384</f>
        <v>0</v>
      </c>
      <c r="F380" s="7">
        <f t="shared" si="151"/>
        <v>0</v>
      </c>
      <c r="G380" s="7">
        <f t="shared" si="151"/>
        <v>0</v>
      </c>
      <c r="H380" s="7">
        <f t="shared" si="151"/>
        <v>0</v>
      </c>
      <c r="I380" s="7">
        <f t="shared" si="151"/>
        <v>0</v>
      </c>
      <c r="J380" s="7">
        <f t="shared" si="151"/>
        <v>105015.59</v>
      </c>
      <c r="K380" s="7">
        <f t="shared" si="151"/>
        <v>0</v>
      </c>
      <c r="L380" s="7">
        <f t="shared" si="151"/>
        <v>0</v>
      </c>
      <c r="M380" s="7">
        <f t="shared" si="151"/>
        <v>0</v>
      </c>
      <c r="N380" s="7">
        <f t="shared" si="151"/>
        <v>0</v>
      </c>
      <c r="O380" s="7">
        <f t="shared" si="151"/>
        <v>0</v>
      </c>
      <c r="P380" s="7">
        <f t="shared" si="151"/>
        <v>0</v>
      </c>
      <c r="Q380" s="8"/>
      <c r="R380" s="8"/>
      <c r="S380" s="8"/>
      <c r="T380" s="8"/>
      <c r="U380" s="8"/>
    </row>
    <row r="381" spans="1:21" s="6" customFormat="1" ht="30" x14ac:dyDescent="0.25">
      <c r="A381" s="63"/>
      <c r="B381" s="63"/>
      <c r="C381" s="51" t="s">
        <v>22</v>
      </c>
      <c r="D381" s="7">
        <f t="shared" si="136"/>
        <v>56015.5</v>
      </c>
      <c r="E381" s="7"/>
      <c r="F381" s="7"/>
      <c r="G381" s="7"/>
      <c r="H381" s="7"/>
      <c r="I381" s="7"/>
      <c r="J381" s="7">
        <v>56015.5</v>
      </c>
      <c r="K381" s="7"/>
      <c r="L381" s="7"/>
      <c r="M381" s="7"/>
      <c r="N381" s="7"/>
      <c r="O381" s="7"/>
      <c r="P381" s="21"/>
      <c r="Q381" s="8"/>
      <c r="R381" s="8"/>
      <c r="S381" s="8"/>
      <c r="T381" s="8"/>
      <c r="U381" s="8"/>
    </row>
    <row r="382" spans="1:21" s="6" customFormat="1" ht="30" x14ac:dyDescent="0.25">
      <c r="A382" s="63"/>
      <c r="B382" s="63"/>
      <c r="C382" s="51" t="s">
        <v>16</v>
      </c>
      <c r="D382" s="7">
        <f t="shared" si="136"/>
        <v>35035</v>
      </c>
      <c r="E382" s="7"/>
      <c r="F382" s="7"/>
      <c r="G382" s="7"/>
      <c r="H382" s="7"/>
      <c r="I382" s="7"/>
      <c r="J382" s="7">
        <v>35035</v>
      </c>
      <c r="K382" s="7"/>
      <c r="L382" s="7"/>
      <c r="M382" s="7"/>
      <c r="N382" s="7"/>
      <c r="O382" s="7"/>
      <c r="P382" s="21"/>
      <c r="Q382" s="8"/>
      <c r="R382" s="8"/>
      <c r="S382" s="8"/>
      <c r="T382" s="8"/>
      <c r="U382" s="8"/>
    </row>
    <row r="383" spans="1:21" s="6" customFormat="1" ht="60" x14ac:dyDescent="0.25">
      <c r="A383" s="63"/>
      <c r="B383" s="63"/>
      <c r="C383" s="51" t="s">
        <v>17</v>
      </c>
      <c r="D383" s="7">
        <f t="shared" si="136"/>
        <v>13965.09</v>
      </c>
      <c r="E383" s="7"/>
      <c r="F383" s="7"/>
      <c r="G383" s="7"/>
      <c r="H383" s="7"/>
      <c r="I383" s="7"/>
      <c r="J383" s="7">
        <v>13965.09</v>
      </c>
      <c r="K383" s="7"/>
      <c r="L383" s="7"/>
      <c r="M383" s="7"/>
      <c r="N383" s="7"/>
      <c r="O383" s="7"/>
      <c r="P383" s="21"/>
      <c r="Q383" s="8"/>
      <c r="R383" s="8"/>
      <c r="S383" s="8"/>
      <c r="T383" s="8"/>
      <c r="U383" s="8"/>
    </row>
    <row r="384" spans="1:21" s="6" customFormat="1" ht="40.5" customHeight="1" x14ac:dyDescent="0.25">
      <c r="A384" s="64"/>
      <c r="B384" s="64"/>
      <c r="C384" s="51" t="s">
        <v>18</v>
      </c>
      <c r="D384" s="7">
        <f t="shared" si="136"/>
        <v>0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21"/>
      <c r="Q384" s="8"/>
      <c r="R384" s="8"/>
      <c r="S384" s="8"/>
      <c r="T384" s="8"/>
      <c r="U384" s="8"/>
    </row>
    <row r="385" spans="1:21" s="6" customFormat="1" ht="30" x14ac:dyDescent="0.25">
      <c r="A385" s="62" t="s">
        <v>136</v>
      </c>
      <c r="B385" s="62" t="s">
        <v>137</v>
      </c>
      <c r="C385" s="51" t="s">
        <v>14</v>
      </c>
      <c r="D385" s="7">
        <f t="shared" si="136"/>
        <v>197609.5</v>
      </c>
      <c r="E385" s="7">
        <f t="shared" ref="E385:P385" si="152">E386+E387+E388+E389</f>
        <v>0</v>
      </c>
      <c r="F385" s="7">
        <f t="shared" si="152"/>
        <v>0</v>
      </c>
      <c r="G385" s="7">
        <f t="shared" si="152"/>
        <v>0</v>
      </c>
      <c r="H385" s="7">
        <f t="shared" si="152"/>
        <v>0</v>
      </c>
      <c r="I385" s="7">
        <f t="shared" si="152"/>
        <v>0</v>
      </c>
      <c r="J385" s="7">
        <f t="shared" si="152"/>
        <v>197609.5</v>
      </c>
      <c r="K385" s="7">
        <f t="shared" si="152"/>
        <v>0</v>
      </c>
      <c r="L385" s="7">
        <f t="shared" si="152"/>
        <v>0</v>
      </c>
      <c r="M385" s="7">
        <f t="shared" si="152"/>
        <v>0</v>
      </c>
      <c r="N385" s="7">
        <f t="shared" si="152"/>
        <v>0</v>
      </c>
      <c r="O385" s="7">
        <f t="shared" si="152"/>
        <v>0</v>
      </c>
      <c r="P385" s="7">
        <f t="shared" si="152"/>
        <v>0</v>
      </c>
      <c r="Q385" s="8"/>
      <c r="R385" s="8"/>
      <c r="S385" s="8"/>
      <c r="T385" s="8"/>
      <c r="U385" s="8"/>
    </row>
    <row r="386" spans="1:21" s="6" customFormat="1" ht="30" x14ac:dyDescent="0.25">
      <c r="A386" s="63"/>
      <c r="B386" s="63"/>
      <c r="C386" s="51" t="s">
        <v>22</v>
      </c>
      <c r="D386" s="7">
        <f t="shared" si="136"/>
        <v>104268.1</v>
      </c>
      <c r="E386" s="7"/>
      <c r="F386" s="7"/>
      <c r="G386" s="7"/>
      <c r="H386" s="7"/>
      <c r="I386" s="7"/>
      <c r="J386" s="7">
        <v>104268.1</v>
      </c>
      <c r="K386" s="7"/>
      <c r="L386" s="7"/>
      <c r="M386" s="7"/>
      <c r="N386" s="7"/>
      <c r="O386" s="7"/>
      <c r="P386" s="21"/>
      <c r="Q386" s="8"/>
      <c r="R386" s="8"/>
      <c r="S386" s="8"/>
      <c r="T386" s="8"/>
      <c r="U386" s="8"/>
    </row>
    <row r="387" spans="1:21" s="6" customFormat="1" ht="30" x14ac:dyDescent="0.25">
      <c r="A387" s="63"/>
      <c r="B387" s="63"/>
      <c r="C387" s="51" t="s">
        <v>16</v>
      </c>
      <c r="D387" s="7">
        <f t="shared" si="136"/>
        <v>66739.100000000006</v>
      </c>
      <c r="E387" s="7"/>
      <c r="F387" s="7"/>
      <c r="G387" s="7"/>
      <c r="H387" s="7"/>
      <c r="I387" s="7"/>
      <c r="J387" s="7">
        <v>66739.100000000006</v>
      </c>
      <c r="K387" s="7"/>
      <c r="L387" s="7"/>
      <c r="M387" s="7"/>
      <c r="N387" s="7"/>
      <c r="O387" s="7"/>
      <c r="P387" s="21"/>
      <c r="Q387" s="8"/>
      <c r="R387" s="8"/>
      <c r="S387" s="8"/>
      <c r="T387" s="8"/>
      <c r="U387" s="8"/>
    </row>
    <row r="388" spans="1:21" s="6" customFormat="1" ht="60" x14ac:dyDescent="0.25">
      <c r="A388" s="63"/>
      <c r="B388" s="63"/>
      <c r="C388" s="51" t="s">
        <v>17</v>
      </c>
      <c r="D388" s="7">
        <f t="shared" si="136"/>
        <v>26602.3</v>
      </c>
      <c r="E388" s="7"/>
      <c r="F388" s="7"/>
      <c r="G388" s="7"/>
      <c r="H388" s="7"/>
      <c r="I388" s="7"/>
      <c r="J388" s="7">
        <v>26602.3</v>
      </c>
      <c r="K388" s="7"/>
      <c r="L388" s="7"/>
      <c r="M388" s="7"/>
      <c r="N388" s="7"/>
      <c r="O388" s="7"/>
      <c r="P388" s="21"/>
      <c r="Q388" s="8"/>
      <c r="R388" s="8"/>
      <c r="S388" s="8"/>
      <c r="T388" s="8"/>
      <c r="U388" s="8"/>
    </row>
    <row r="389" spans="1:21" s="6" customFormat="1" ht="30" x14ac:dyDescent="0.25">
      <c r="A389" s="64"/>
      <c r="B389" s="64"/>
      <c r="C389" s="51" t="s">
        <v>18</v>
      </c>
      <c r="D389" s="7">
        <f t="shared" si="136"/>
        <v>0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21"/>
      <c r="Q389" s="8"/>
      <c r="R389" s="8"/>
      <c r="S389" s="8"/>
      <c r="T389" s="8"/>
      <c r="U389" s="8"/>
    </row>
    <row r="390" spans="1:21" s="6" customFormat="1" ht="30" x14ac:dyDescent="0.25">
      <c r="A390" s="65" t="s">
        <v>138</v>
      </c>
      <c r="B390" s="65" t="s">
        <v>139</v>
      </c>
      <c r="C390" s="51" t="s">
        <v>14</v>
      </c>
      <c r="D390" s="7">
        <f t="shared" si="136"/>
        <v>288863.25</v>
      </c>
      <c r="E390" s="7">
        <f t="shared" ref="E390:P390" si="153">E391+E392+E393+E394</f>
        <v>0</v>
      </c>
      <c r="F390" s="7">
        <f t="shared" si="153"/>
        <v>0</v>
      </c>
      <c r="G390" s="7">
        <f t="shared" si="153"/>
        <v>0</v>
      </c>
      <c r="H390" s="7">
        <f t="shared" si="153"/>
        <v>0</v>
      </c>
      <c r="I390" s="7">
        <f t="shared" si="153"/>
        <v>0</v>
      </c>
      <c r="J390" s="7">
        <f t="shared" si="153"/>
        <v>20979</v>
      </c>
      <c r="K390" s="7">
        <f t="shared" si="153"/>
        <v>139583.5</v>
      </c>
      <c r="L390" s="7">
        <f t="shared" si="153"/>
        <v>124559.4</v>
      </c>
      <c r="M390" s="7">
        <f t="shared" si="153"/>
        <v>3741.35</v>
      </c>
      <c r="N390" s="7">
        <f t="shared" si="153"/>
        <v>0</v>
      </c>
      <c r="O390" s="7">
        <f t="shared" si="153"/>
        <v>0</v>
      </c>
      <c r="P390" s="7">
        <f t="shared" si="153"/>
        <v>0</v>
      </c>
      <c r="Q390" s="8"/>
      <c r="R390" s="8"/>
      <c r="S390" s="8"/>
      <c r="T390" s="8"/>
      <c r="U390" s="8"/>
    </row>
    <row r="391" spans="1:21" s="6" customFormat="1" ht="30" x14ac:dyDescent="0.25">
      <c r="A391" s="66"/>
      <c r="B391" s="66"/>
      <c r="C391" s="51" t="s">
        <v>22</v>
      </c>
      <c r="D391" s="7">
        <f t="shared" ref="D391:D454" si="154">SUM(E391:P391)</f>
        <v>177659.5</v>
      </c>
      <c r="E391" s="7">
        <f>E396</f>
        <v>0</v>
      </c>
      <c r="F391" s="7">
        <f t="shared" ref="F391:P394" si="155">F396</f>
        <v>0</v>
      </c>
      <c r="G391" s="7">
        <f t="shared" si="155"/>
        <v>0</v>
      </c>
      <c r="H391" s="7">
        <f t="shared" si="155"/>
        <v>0</v>
      </c>
      <c r="I391" s="7">
        <f t="shared" si="155"/>
        <v>0</v>
      </c>
      <c r="J391" s="7">
        <f t="shared" si="155"/>
        <v>0</v>
      </c>
      <c r="K391" s="7">
        <f t="shared" si="155"/>
        <v>130000</v>
      </c>
      <c r="L391" s="7">
        <f t="shared" si="155"/>
        <v>47659.5</v>
      </c>
      <c r="M391" s="7">
        <f t="shared" si="155"/>
        <v>0</v>
      </c>
      <c r="N391" s="7">
        <f t="shared" si="155"/>
        <v>0</v>
      </c>
      <c r="O391" s="7">
        <f t="shared" si="155"/>
        <v>0</v>
      </c>
      <c r="P391" s="7">
        <f t="shared" si="155"/>
        <v>0</v>
      </c>
      <c r="Q391" s="8"/>
      <c r="R391" s="8"/>
      <c r="S391" s="8"/>
      <c r="T391" s="8"/>
      <c r="U391" s="8"/>
    </row>
    <row r="392" spans="1:21" s="6" customFormat="1" ht="30" x14ac:dyDescent="0.25">
      <c r="A392" s="66"/>
      <c r="B392" s="66"/>
      <c r="C392" s="51" t="s">
        <v>16</v>
      </c>
      <c r="D392" s="7">
        <f t="shared" si="154"/>
        <v>82962.45</v>
      </c>
      <c r="E392" s="7">
        <f t="shared" ref="E392:O394" si="156">E397</f>
        <v>0</v>
      </c>
      <c r="F392" s="7">
        <f t="shared" si="156"/>
        <v>0</v>
      </c>
      <c r="G392" s="7">
        <f t="shared" si="156"/>
        <v>0</v>
      </c>
      <c r="H392" s="7">
        <f t="shared" si="156"/>
        <v>0</v>
      </c>
      <c r="I392" s="7">
        <f t="shared" si="156"/>
        <v>0</v>
      </c>
      <c r="J392" s="7">
        <f t="shared" si="156"/>
        <v>15000</v>
      </c>
      <c r="K392" s="7">
        <f t="shared" si="156"/>
        <v>6887.5</v>
      </c>
      <c r="L392" s="7">
        <f t="shared" si="156"/>
        <v>57333.599999999999</v>
      </c>
      <c r="M392" s="7">
        <f t="shared" si="156"/>
        <v>3741.35</v>
      </c>
      <c r="N392" s="7">
        <f t="shared" si="156"/>
        <v>0</v>
      </c>
      <c r="O392" s="7">
        <f t="shared" si="156"/>
        <v>0</v>
      </c>
      <c r="P392" s="7">
        <f t="shared" si="155"/>
        <v>0</v>
      </c>
      <c r="Q392" s="8"/>
      <c r="R392" s="8"/>
      <c r="S392" s="8"/>
      <c r="T392" s="8"/>
      <c r="U392" s="8"/>
    </row>
    <row r="393" spans="1:21" s="6" customFormat="1" ht="60" x14ac:dyDescent="0.25">
      <c r="A393" s="66"/>
      <c r="B393" s="66"/>
      <c r="C393" s="51" t="s">
        <v>17</v>
      </c>
      <c r="D393" s="7">
        <f t="shared" si="154"/>
        <v>28241.3</v>
      </c>
      <c r="E393" s="7">
        <f t="shared" si="156"/>
        <v>0</v>
      </c>
      <c r="F393" s="7">
        <f t="shared" si="156"/>
        <v>0</v>
      </c>
      <c r="G393" s="7">
        <f t="shared" si="156"/>
        <v>0</v>
      </c>
      <c r="H393" s="7">
        <f t="shared" si="156"/>
        <v>0</v>
      </c>
      <c r="I393" s="7">
        <f t="shared" si="156"/>
        <v>0</v>
      </c>
      <c r="J393" s="7">
        <f t="shared" si="156"/>
        <v>5979</v>
      </c>
      <c r="K393" s="7">
        <f t="shared" si="156"/>
        <v>2696</v>
      </c>
      <c r="L393" s="7">
        <f t="shared" si="156"/>
        <v>19566.3</v>
      </c>
      <c r="M393" s="7">
        <f t="shared" si="156"/>
        <v>0</v>
      </c>
      <c r="N393" s="7">
        <f t="shared" si="156"/>
        <v>0</v>
      </c>
      <c r="O393" s="7">
        <f t="shared" si="156"/>
        <v>0</v>
      </c>
      <c r="P393" s="7">
        <f t="shared" si="155"/>
        <v>0</v>
      </c>
      <c r="Q393" s="8"/>
      <c r="R393" s="8"/>
      <c r="S393" s="8"/>
      <c r="T393" s="8"/>
      <c r="U393" s="8"/>
    </row>
    <row r="394" spans="1:21" s="6" customFormat="1" ht="30" x14ac:dyDescent="0.25">
      <c r="A394" s="67"/>
      <c r="B394" s="67"/>
      <c r="C394" s="51" t="s">
        <v>18</v>
      </c>
      <c r="D394" s="7">
        <f t="shared" si="154"/>
        <v>0</v>
      </c>
      <c r="E394" s="7">
        <f t="shared" si="156"/>
        <v>0</v>
      </c>
      <c r="F394" s="7">
        <f t="shared" si="156"/>
        <v>0</v>
      </c>
      <c r="G394" s="7">
        <f t="shared" si="156"/>
        <v>0</v>
      </c>
      <c r="H394" s="7">
        <f t="shared" si="156"/>
        <v>0</v>
      </c>
      <c r="I394" s="7">
        <f t="shared" si="156"/>
        <v>0</v>
      </c>
      <c r="J394" s="7">
        <f t="shared" si="156"/>
        <v>0</v>
      </c>
      <c r="K394" s="7">
        <f t="shared" si="156"/>
        <v>0</v>
      </c>
      <c r="L394" s="7">
        <f t="shared" si="156"/>
        <v>0</v>
      </c>
      <c r="M394" s="7">
        <f t="shared" si="156"/>
        <v>0</v>
      </c>
      <c r="N394" s="7">
        <f t="shared" si="156"/>
        <v>0</v>
      </c>
      <c r="O394" s="7">
        <f t="shared" si="156"/>
        <v>0</v>
      </c>
      <c r="P394" s="7">
        <f t="shared" si="155"/>
        <v>0</v>
      </c>
      <c r="Q394" s="8"/>
      <c r="R394" s="8"/>
      <c r="S394" s="8"/>
      <c r="T394" s="8"/>
      <c r="U394" s="8"/>
    </row>
    <row r="395" spans="1:21" s="6" customFormat="1" ht="30" x14ac:dyDescent="0.25">
      <c r="A395" s="62" t="s">
        <v>140</v>
      </c>
      <c r="B395" s="62" t="s">
        <v>141</v>
      </c>
      <c r="C395" s="51" t="s">
        <v>14</v>
      </c>
      <c r="D395" s="7">
        <f t="shared" si="154"/>
        <v>288863.25</v>
      </c>
      <c r="E395" s="7">
        <f t="shared" ref="E395:P395" si="157">E396+E397+E398+E399</f>
        <v>0</v>
      </c>
      <c r="F395" s="7">
        <f t="shared" si="157"/>
        <v>0</v>
      </c>
      <c r="G395" s="7">
        <f t="shared" si="157"/>
        <v>0</v>
      </c>
      <c r="H395" s="7">
        <f t="shared" si="157"/>
        <v>0</v>
      </c>
      <c r="I395" s="7">
        <f t="shared" si="157"/>
        <v>0</v>
      </c>
      <c r="J395" s="7">
        <f t="shared" si="157"/>
        <v>20979</v>
      </c>
      <c r="K395" s="7">
        <f t="shared" si="157"/>
        <v>139583.5</v>
      </c>
      <c r="L395" s="7">
        <f t="shared" si="157"/>
        <v>124559.4</v>
      </c>
      <c r="M395" s="7">
        <f t="shared" si="157"/>
        <v>3741.35</v>
      </c>
      <c r="N395" s="7">
        <f t="shared" si="157"/>
        <v>0</v>
      </c>
      <c r="O395" s="7">
        <f t="shared" si="157"/>
        <v>0</v>
      </c>
      <c r="P395" s="7">
        <f t="shared" si="157"/>
        <v>0</v>
      </c>
      <c r="Q395" s="8"/>
      <c r="R395" s="8"/>
      <c r="S395" s="8"/>
      <c r="T395" s="8"/>
      <c r="U395" s="8"/>
    </row>
    <row r="396" spans="1:21" s="6" customFormat="1" ht="42.75" customHeight="1" x14ac:dyDescent="0.25">
      <c r="A396" s="63"/>
      <c r="B396" s="63"/>
      <c r="C396" s="51" t="s">
        <v>22</v>
      </c>
      <c r="D396" s="7">
        <f t="shared" si="154"/>
        <v>177659.5</v>
      </c>
      <c r="E396" s="7"/>
      <c r="F396" s="7"/>
      <c r="G396" s="7"/>
      <c r="H396" s="7"/>
      <c r="I396" s="7"/>
      <c r="J396" s="7"/>
      <c r="K396" s="7">
        <v>130000</v>
      </c>
      <c r="L396" s="7">
        <v>47659.5</v>
      </c>
      <c r="M396" s="7"/>
      <c r="N396" s="7"/>
      <c r="O396" s="7"/>
      <c r="P396" s="21"/>
      <c r="Q396" s="8"/>
      <c r="R396" s="8"/>
      <c r="S396" s="8"/>
      <c r="T396" s="8"/>
      <c r="U396" s="8"/>
    </row>
    <row r="397" spans="1:21" s="6" customFormat="1" ht="41.25" customHeight="1" x14ac:dyDescent="0.25">
      <c r="A397" s="63"/>
      <c r="B397" s="63"/>
      <c r="C397" s="51" t="s">
        <v>16</v>
      </c>
      <c r="D397" s="7">
        <f t="shared" si="154"/>
        <v>82962.45</v>
      </c>
      <c r="E397" s="7"/>
      <c r="F397" s="7"/>
      <c r="G397" s="7"/>
      <c r="H397" s="7"/>
      <c r="I397" s="7"/>
      <c r="J397" s="7">
        <v>15000</v>
      </c>
      <c r="K397" s="7">
        <v>6887.5</v>
      </c>
      <c r="L397" s="7">
        <v>57333.599999999999</v>
      </c>
      <c r="M397" s="7">
        <v>3741.35</v>
      </c>
      <c r="N397" s="7"/>
      <c r="O397" s="7"/>
      <c r="P397" s="21"/>
      <c r="Q397" s="8"/>
      <c r="R397" s="8"/>
      <c r="S397" s="8"/>
      <c r="T397" s="8"/>
      <c r="U397" s="8"/>
    </row>
    <row r="398" spans="1:21" s="6" customFormat="1" ht="67.5" customHeight="1" x14ac:dyDescent="0.25">
      <c r="A398" s="63"/>
      <c r="B398" s="63"/>
      <c r="C398" s="51" t="s">
        <v>17</v>
      </c>
      <c r="D398" s="7">
        <f t="shared" si="154"/>
        <v>28241.3</v>
      </c>
      <c r="E398" s="7"/>
      <c r="F398" s="7"/>
      <c r="G398" s="7"/>
      <c r="H398" s="7"/>
      <c r="I398" s="7"/>
      <c r="J398" s="7">
        <v>5979</v>
      </c>
      <c r="K398" s="7">
        <v>2696</v>
      </c>
      <c r="L398" s="7">
        <v>19566.3</v>
      </c>
      <c r="M398" s="7"/>
      <c r="N398" s="7"/>
      <c r="O398" s="7"/>
      <c r="P398" s="21"/>
      <c r="Q398" s="8"/>
      <c r="R398" s="8"/>
      <c r="S398" s="8"/>
      <c r="T398" s="8"/>
      <c r="U398" s="8"/>
    </row>
    <row r="399" spans="1:21" s="6" customFormat="1" ht="39.75" customHeight="1" x14ac:dyDescent="0.25">
      <c r="A399" s="64"/>
      <c r="B399" s="64"/>
      <c r="C399" s="51" t="s">
        <v>18</v>
      </c>
      <c r="D399" s="7">
        <f t="shared" si="154"/>
        <v>0</v>
      </c>
      <c r="E399" s="7"/>
      <c r="F399" s="7"/>
      <c r="G399" s="7"/>
      <c r="H399" s="7"/>
      <c r="I399" s="7"/>
      <c r="J399" s="7"/>
      <c r="K399" s="7">
        <v>0</v>
      </c>
      <c r="L399" s="7"/>
      <c r="M399" s="30"/>
      <c r="N399" s="7"/>
      <c r="O399" s="7"/>
      <c r="P399" s="21"/>
      <c r="Q399" s="8"/>
      <c r="R399" s="8"/>
      <c r="S399" s="8"/>
      <c r="T399" s="8"/>
      <c r="U399" s="8"/>
    </row>
    <row r="400" spans="1:21" s="6" customFormat="1" ht="39" customHeight="1" x14ac:dyDescent="0.25">
      <c r="A400" s="62" t="s">
        <v>142</v>
      </c>
      <c r="B400" s="62" t="s">
        <v>143</v>
      </c>
      <c r="C400" s="51" t="s">
        <v>14</v>
      </c>
      <c r="D400" s="7">
        <f t="shared" si="154"/>
        <v>9083.43</v>
      </c>
      <c r="E400" s="7">
        <f t="shared" ref="E400:P400" si="158">E401+E402+E403+E404</f>
        <v>0</v>
      </c>
      <c r="F400" s="7">
        <f t="shared" si="158"/>
        <v>0</v>
      </c>
      <c r="G400" s="7">
        <f t="shared" si="158"/>
        <v>0</v>
      </c>
      <c r="H400" s="7">
        <f t="shared" si="158"/>
        <v>0</v>
      </c>
      <c r="I400" s="7">
        <f t="shared" si="158"/>
        <v>0</v>
      </c>
      <c r="J400" s="7">
        <f t="shared" si="158"/>
        <v>0</v>
      </c>
      <c r="K400" s="7">
        <f t="shared" si="158"/>
        <v>9083.43</v>
      </c>
      <c r="L400" s="7">
        <f t="shared" si="158"/>
        <v>0</v>
      </c>
      <c r="M400" s="7">
        <f t="shared" si="158"/>
        <v>0</v>
      </c>
      <c r="N400" s="7">
        <f t="shared" si="158"/>
        <v>0</v>
      </c>
      <c r="O400" s="7">
        <f t="shared" si="158"/>
        <v>0</v>
      </c>
      <c r="P400" s="7">
        <f t="shared" si="158"/>
        <v>0</v>
      </c>
      <c r="Q400" s="8"/>
      <c r="R400" s="8"/>
      <c r="S400" s="8"/>
      <c r="T400" s="8"/>
      <c r="U400" s="8"/>
    </row>
    <row r="401" spans="1:25" s="6" customFormat="1" ht="42" customHeight="1" x14ac:dyDescent="0.25">
      <c r="A401" s="63"/>
      <c r="B401" s="63"/>
      <c r="C401" s="51" t="s">
        <v>22</v>
      </c>
      <c r="D401" s="7">
        <f t="shared" si="154"/>
        <v>0</v>
      </c>
      <c r="E401" s="7"/>
      <c r="F401" s="7"/>
      <c r="G401" s="7"/>
      <c r="H401" s="7"/>
      <c r="I401" s="7"/>
      <c r="J401" s="7"/>
      <c r="K401" s="7">
        <v>0</v>
      </c>
      <c r="L401" s="7"/>
      <c r="M401" s="7"/>
      <c r="N401" s="7"/>
      <c r="O401" s="7"/>
      <c r="P401" s="21"/>
      <c r="Q401" s="8"/>
      <c r="R401" s="8"/>
      <c r="S401" s="8"/>
      <c r="T401" s="8"/>
      <c r="U401" s="8"/>
    </row>
    <row r="402" spans="1:25" s="6" customFormat="1" ht="46.5" customHeight="1" x14ac:dyDescent="0.25">
      <c r="A402" s="63"/>
      <c r="B402" s="63"/>
      <c r="C402" s="51" t="s">
        <v>16</v>
      </c>
      <c r="D402" s="7">
        <f t="shared" si="154"/>
        <v>1000</v>
      </c>
      <c r="E402" s="7"/>
      <c r="F402" s="7"/>
      <c r="G402" s="7"/>
      <c r="H402" s="7"/>
      <c r="I402" s="7"/>
      <c r="J402" s="7"/>
      <c r="K402" s="7">
        <v>1000</v>
      </c>
      <c r="L402" s="7"/>
      <c r="M402" s="7"/>
      <c r="N402" s="7"/>
      <c r="O402" s="7"/>
      <c r="P402" s="21"/>
      <c r="Q402" s="8"/>
      <c r="R402" s="8"/>
      <c r="S402" s="8"/>
      <c r="T402" s="8"/>
      <c r="U402" s="8"/>
    </row>
    <row r="403" spans="1:25" s="6" customFormat="1" ht="70.5" customHeight="1" x14ac:dyDescent="0.25">
      <c r="A403" s="63"/>
      <c r="B403" s="63"/>
      <c r="C403" s="51" t="s">
        <v>17</v>
      </c>
      <c r="D403" s="7">
        <f t="shared" si="154"/>
        <v>0</v>
      </c>
      <c r="E403" s="7"/>
      <c r="F403" s="7"/>
      <c r="G403" s="7"/>
      <c r="H403" s="7"/>
      <c r="I403" s="7"/>
      <c r="J403" s="7"/>
      <c r="K403" s="7">
        <v>0</v>
      </c>
      <c r="L403" s="7"/>
      <c r="M403" s="7"/>
      <c r="N403" s="7"/>
      <c r="O403" s="7"/>
      <c r="P403" s="21"/>
      <c r="Q403" s="8"/>
      <c r="R403" s="8"/>
      <c r="S403" s="8"/>
      <c r="T403" s="8"/>
      <c r="U403" s="8"/>
    </row>
    <row r="404" spans="1:25" s="6" customFormat="1" ht="40.5" customHeight="1" x14ac:dyDescent="0.25">
      <c r="A404" s="64"/>
      <c r="B404" s="64"/>
      <c r="C404" s="51" t="s">
        <v>18</v>
      </c>
      <c r="D404" s="7">
        <f t="shared" si="154"/>
        <v>8083.43</v>
      </c>
      <c r="E404" s="7"/>
      <c r="F404" s="7"/>
      <c r="G404" s="7"/>
      <c r="H404" s="7"/>
      <c r="I404" s="7"/>
      <c r="J404" s="7"/>
      <c r="K404" s="7">
        <v>8083.43</v>
      </c>
      <c r="L404" s="7"/>
      <c r="M404" s="7"/>
      <c r="N404" s="7"/>
      <c r="O404" s="7"/>
      <c r="P404" s="21"/>
      <c r="Q404" s="8"/>
      <c r="R404" s="8"/>
      <c r="S404" s="8"/>
      <c r="T404" s="8"/>
      <c r="U404" s="8"/>
    </row>
    <row r="405" spans="1:25" s="6" customFormat="1" ht="65.25" customHeight="1" x14ac:dyDescent="0.25">
      <c r="A405" s="62" t="s">
        <v>144</v>
      </c>
      <c r="B405" s="65" t="s">
        <v>145</v>
      </c>
      <c r="C405" s="51" t="s">
        <v>14</v>
      </c>
      <c r="D405" s="7">
        <f t="shared" si="154"/>
        <v>1732.02</v>
      </c>
      <c r="E405" s="7">
        <f t="shared" ref="E405:P405" si="159">E406+E407+E408+E409</f>
        <v>0</v>
      </c>
      <c r="F405" s="7">
        <f t="shared" si="159"/>
        <v>0</v>
      </c>
      <c r="G405" s="7">
        <f t="shared" si="159"/>
        <v>0</v>
      </c>
      <c r="H405" s="7">
        <f t="shared" si="159"/>
        <v>0</v>
      </c>
      <c r="I405" s="7">
        <f t="shared" si="159"/>
        <v>0</v>
      </c>
      <c r="J405" s="7">
        <f t="shared" si="159"/>
        <v>0</v>
      </c>
      <c r="K405" s="7">
        <f t="shared" si="159"/>
        <v>1732.02</v>
      </c>
      <c r="L405" s="7">
        <f t="shared" si="159"/>
        <v>0</v>
      </c>
      <c r="M405" s="7">
        <f t="shared" si="159"/>
        <v>0</v>
      </c>
      <c r="N405" s="7">
        <f t="shared" si="159"/>
        <v>0</v>
      </c>
      <c r="O405" s="7">
        <f t="shared" si="159"/>
        <v>0</v>
      </c>
      <c r="P405" s="7">
        <f t="shared" si="159"/>
        <v>0</v>
      </c>
      <c r="Q405" s="8"/>
      <c r="R405" s="8"/>
      <c r="S405" s="8"/>
      <c r="T405" s="8"/>
      <c r="U405" s="8"/>
    </row>
    <row r="406" spans="1:25" s="6" customFormat="1" ht="49.5" customHeight="1" x14ac:dyDescent="0.25">
      <c r="A406" s="63"/>
      <c r="B406" s="66"/>
      <c r="C406" s="51" t="s">
        <v>22</v>
      </c>
      <c r="D406" s="7">
        <f t="shared" si="154"/>
        <v>1692.7</v>
      </c>
      <c r="E406" s="7"/>
      <c r="F406" s="7"/>
      <c r="G406" s="7"/>
      <c r="H406" s="7"/>
      <c r="I406" s="7"/>
      <c r="J406" s="7"/>
      <c r="K406" s="7">
        <v>1692.7</v>
      </c>
      <c r="L406" s="7"/>
      <c r="M406" s="7"/>
      <c r="N406" s="7"/>
      <c r="O406" s="7"/>
      <c r="P406" s="21"/>
      <c r="Q406" s="8"/>
      <c r="R406" s="8"/>
      <c r="S406" s="8"/>
      <c r="T406" s="8"/>
      <c r="U406" s="8"/>
    </row>
    <row r="407" spans="1:25" s="6" customFormat="1" ht="58.5" customHeight="1" x14ac:dyDescent="0.25">
      <c r="A407" s="63"/>
      <c r="B407" s="66"/>
      <c r="C407" s="51" t="s">
        <v>16</v>
      </c>
      <c r="D407" s="7">
        <f t="shared" si="154"/>
        <v>34.6</v>
      </c>
      <c r="E407" s="7"/>
      <c r="F407" s="7"/>
      <c r="G407" s="7"/>
      <c r="H407" s="7"/>
      <c r="I407" s="7"/>
      <c r="J407" s="7"/>
      <c r="K407" s="7">
        <v>34.6</v>
      </c>
      <c r="L407" s="7"/>
      <c r="M407" s="7"/>
      <c r="N407" s="7"/>
      <c r="O407" s="7"/>
      <c r="P407" s="21"/>
      <c r="Q407" s="8"/>
      <c r="R407" s="8"/>
      <c r="S407" s="8"/>
      <c r="T407" s="8"/>
      <c r="U407" s="8"/>
    </row>
    <row r="408" spans="1:25" s="6" customFormat="1" ht="75.75" customHeight="1" x14ac:dyDescent="0.25">
      <c r="A408" s="63"/>
      <c r="B408" s="66"/>
      <c r="C408" s="51" t="s">
        <v>17</v>
      </c>
      <c r="D408" s="7">
        <f t="shared" si="154"/>
        <v>4.72</v>
      </c>
      <c r="E408" s="7"/>
      <c r="F408" s="7"/>
      <c r="G408" s="7"/>
      <c r="H408" s="7"/>
      <c r="I408" s="7"/>
      <c r="J408" s="7"/>
      <c r="K408" s="7">
        <v>4.72</v>
      </c>
      <c r="L408" s="7"/>
      <c r="M408" s="7"/>
      <c r="N408" s="7"/>
      <c r="O408" s="7"/>
      <c r="P408" s="21"/>
      <c r="Q408" s="8"/>
      <c r="R408" s="8"/>
      <c r="S408" s="8"/>
      <c r="T408" s="8"/>
      <c r="U408" s="8"/>
    </row>
    <row r="409" spans="1:25" s="6" customFormat="1" ht="74.25" customHeight="1" x14ac:dyDescent="0.25">
      <c r="A409" s="64"/>
      <c r="B409" s="67"/>
      <c r="C409" s="51" t="s">
        <v>18</v>
      </c>
      <c r="D409" s="7">
        <f t="shared" si="154"/>
        <v>0</v>
      </c>
      <c r="E409" s="7"/>
      <c r="F409" s="7"/>
      <c r="G409" s="7"/>
      <c r="H409" s="7"/>
      <c r="I409" s="7"/>
      <c r="J409" s="7"/>
      <c r="K409" s="7">
        <v>0</v>
      </c>
      <c r="L409" s="7"/>
      <c r="M409" s="7"/>
      <c r="N409" s="7"/>
      <c r="O409" s="7"/>
      <c r="P409" s="21"/>
      <c r="Q409" s="8"/>
      <c r="R409" s="8"/>
      <c r="S409" s="8"/>
      <c r="T409" s="8"/>
      <c r="U409" s="8"/>
    </row>
    <row r="410" spans="1:25" s="6" customFormat="1" ht="30" x14ac:dyDescent="0.25">
      <c r="A410" s="62" t="s">
        <v>146</v>
      </c>
      <c r="B410" s="68" t="s">
        <v>147</v>
      </c>
      <c r="C410" s="51" t="s">
        <v>14</v>
      </c>
      <c r="D410" s="7">
        <f>SUM(E410:P410)</f>
        <v>120271414.48</v>
      </c>
      <c r="E410" s="7">
        <f t="shared" ref="E410:P410" si="160">E411+E412+E413+E414</f>
        <v>5026778.2</v>
      </c>
      <c r="F410" s="11">
        <f t="shared" si="160"/>
        <v>5287752.04</v>
      </c>
      <c r="G410" s="7">
        <f t="shared" si="160"/>
        <v>5403753.4900000002</v>
      </c>
      <c r="H410" s="7">
        <f t="shared" si="160"/>
        <v>6882127.3399999999</v>
      </c>
      <c r="I410" s="7">
        <f t="shared" si="160"/>
        <v>7636321.9299999997</v>
      </c>
      <c r="J410" s="7">
        <f t="shared" si="160"/>
        <v>8873440.9000000004</v>
      </c>
      <c r="K410" s="7">
        <f>K411+K412+K413+K414</f>
        <v>7272523.8300000001</v>
      </c>
      <c r="L410" s="7">
        <f t="shared" si="160"/>
        <v>9359884.8000000007</v>
      </c>
      <c r="M410" s="7">
        <f t="shared" si="160"/>
        <v>12784650.050000001</v>
      </c>
      <c r="N410" s="7">
        <f t="shared" si="160"/>
        <v>17537069.030000001</v>
      </c>
      <c r="O410" s="7">
        <f t="shared" si="160"/>
        <v>16920221.879999999</v>
      </c>
      <c r="P410" s="7">
        <f t="shared" si="160"/>
        <v>17286890.989999998</v>
      </c>
      <c r="Q410" s="43"/>
      <c r="R410" s="43">
        <v>2024</v>
      </c>
      <c r="S410" s="43">
        <v>2025</v>
      </c>
      <c r="T410" s="51" t="s">
        <v>14</v>
      </c>
      <c r="U410" s="43" t="s">
        <v>355</v>
      </c>
      <c r="W410" s="13">
        <f>W411+W412+W413+W414</f>
        <v>94957476.120000005</v>
      </c>
      <c r="X410" s="6">
        <v>94957476.120000005</v>
      </c>
      <c r="Y410" s="13">
        <f>W410-X410</f>
        <v>0</v>
      </c>
    </row>
    <row r="411" spans="1:25" s="6" customFormat="1" ht="30" x14ac:dyDescent="0.25">
      <c r="A411" s="63"/>
      <c r="B411" s="69"/>
      <c r="C411" s="51" t="s">
        <v>22</v>
      </c>
      <c r="D411" s="7">
        <f t="shared" si="154"/>
        <v>12376070.99</v>
      </c>
      <c r="E411" s="7">
        <f t="shared" ref="E411:P411" si="161">E417+E442+E587+E602+E612+E662+E667</f>
        <v>101709</v>
      </c>
      <c r="F411" s="7">
        <f t="shared" si="161"/>
        <v>2796.3</v>
      </c>
      <c r="G411" s="7">
        <f t="shared" si="161"/>
        <v>59640.800000000003</v>
      </c>
      <c r="H411" s="7">
        <f t="shared" si="161"/>
        <v>900493.6</v>
      </c>
      <c r="I411" s="7">
        <f t="shared" si="161"/>
        <v>762932.7</v>
      </c>
      <c r="J411" s="7">
        <f t="shared" si="161"/>
        <v>878759.39</v>
      </c>
      <c r="K411" s="7">
        <f t="shared" si="161"/>
        <v>321628.59000000003</v>
      </c>
      <c r="L411" s="7">
        <f t="shared" si="161"/>
        <v>1878323.49</v>
      </c>
      <c r="M411" s="7">
        <f t="shared" si="161"/>
        <v>2475211.73</v>
      </c>
      <c r="N411" s="7">
        <f t="shared" si="161"/>
        <v>2067418.48</v>
      </c>
      <c r="O411" s="7">
        <f t="shared" si="161"/>
        <v>1768414.25</v>
      </c>
      <c r="P411" s="7">
        <f t="shared" si="161"/>
        <v>1158742.6599999999</v>
      </c>
      <c r="Q411" s="43" t="s">
        <v>346</v>
      </c>
      <c r="R411" s="44">
        <f>O419+O589+O604+O614+O664+O739+O744+O749+O754</f>
        <v>3182941.88</v>
      </c>
      <c r="S411" s="44">
        <f>P419+P589+P604+P614+P664+P739+P744+P749+P754</f>
        <v>3486048.15</v>
      </c>
      <c r="T411" s="51" t="s">
        <v>15</v>
      </c>
      <c r="U411" s="45">
        <f>D411+[1]Лист1!$D$229</f>
        <v>16952734.75</v>
      </c>
      <c r="W411" s="13">
        <f>U411-D411</f>
        <v>4576663.76</v>
      </c>
      <c r="X411" s="6">
        <v>4576663.76</v>
      </c>
      <c r="Y411" s="13">
        <f>W411-X411</f>
        <v>0</v>
      </c>
    </row>
    <row r="412" spans="1:25" s="6" customFormat="1" ht="30" x14ac:dyDescent="0.25">
      <c r="A412" s="63"/>
      <c r="B412" s="69"/>
      <c r="C412" s="51" t="s">
        <v>16</v>
      </c>
      <c r="D412" s="7">
        <f t="shared" si="154"/>
        <v>72229660.319999993</v>
      </c>
      <c r="E412" s="7">
        <f t="shared" ref="E412:P412" si="162">E418+E443+E588+E603+E613+E663+E668</f>
        <v>3146562.4</v>
      </c>
      <c r="F412" s="7">
        <f t="shared" si="162"/>
        <v>3149551.1</v>
      </c>
      <c r="G412" s="7">
        <f t="shared" si="162"/>
        <v>3278532.6</v>
      </c>
      <c r="H412" s="7">
        <f t="shared" si="162"/>
        <v>3817080.59</v>
      </c>
      <c r="I412" s="7">
        <f t="shared" si="162"/>
        <v>4436603.8899999997</v>
      </c>
      <c r="J412" s="7">
        <f t="shared" si="162"/>
        <v>5211288.59</v>
      </c>
      <c r="K412" s="7">
        <f t="shared" si="162"/>
        <v>4651878.2300000004</v>
      </c>
      <c r="L412" s="7">
        <f t="shared" si="162"/>
        <v>4992675.3600000003</v>
      </c>
      <c r="M412" s="7">
        <f t="shared" si="162"/>
        <v>6963672.29</v>
      </c>
      <c r="N412" s="7">
        <f t="shared" si="162"/>
        <v>10966028.25</v>
      </c>
      <c r="O412" s="7">
        <f t="shared" si="162"/>
        <v>10578572.640000001</v>
      </c>
      <c r="P412" s="7">
        <f t="shared" si="162"/>
        <v>11037214.380000001</v>
      </c>
      <c r="Q412" s="43" t="s">
        <v>347</v>
      </c>
      <c r="R412" s="44">
        <f>O449+O509+O699</f>
        <v>838215.01</v>
      </c>
      <c r="S412" s="44">
        <f>P449+P509+P699</f>
        <v>866309</v>
      </c>
      <c r="T412" s="49" t="s">
        <v>16</v>
      </c>
      <c r="U412" s="45">
        <f>D412+[1]Лист1!$D$230</f>
        <v>134846469.09999999</v>
      </c>
      <c r="W412" s="13">
        <f t="shared" ref="W412:W414" si="163">U412-D412</f>
        <v>62616808.780000001</v>
      </c>
      <c r="X412" s="6">
        <v>62616808.780000001</v>
      </c>
      <c r="Y412" s="13">
        <f t="shared" ref="Y412:Y414" si="164">W412-X412</f>
        <v>0</v>
      </c>
    </row>
    <row r="413" spans="1:25" s="6" customFormat="1" ht="60" x14ac:dyDescent="0.25">
      <c r="A413" s="63"/>
      <c r="B413" s="69"/>
      <c r="C413" s="51" t="s">
        <v>17</v>
      </c>
      <c r="D413" s="7">
        <f t="shared" si="154"/>
        <v>32060437.449999999</v>
      </c>
      <c r="E413" s="7">
        <f t="shared" ref="E413:N413" si="165">E419+E444+E589+E604+E614+E664+E669</f>
        <v>1640650</v>
      </c>
      <c r="F413" s="7">
        <f t="shared" si="165"/>
        <v>1969843.9</v>
      </c>
      <c r="G413" s="7">
        <f t="shared" si="165"/>
        <v>1887462.8</v>
      </c>
      <c r="H413" s="7">
        <f t="shared" si="165"/>
        <v>1942520.28</v>
      </c>
      <c r="I413" s="7">
        <f t="shared" si="165"/>
        <v>2194670.9500000002</v>
      </c>
      <c r="J413" s="7">
        <f t="shared" si="165"/>
        <v>2488778.11</v>
      </c>
      <c r="K413" s="7">
        <f t="shared" si="165"/>
        <v>2088445.45</v>
      </c>
      <c r="L413" s="7">
        <f t="shared" si="165"/>
        <v>2246674.31</v>
      </c>
      <c r="M413" s="7">
        <f t="shared" si="165"/>
        <v>3040440.91</v>
      </c>
      <c r="N413" s="7">
        <f t="shared" si="165"/>
        <v>4121360.7</v>
      </c>
      <c r="O413" s="7">
        <f>O419+O444+O589+O604+O614+O664+O669+O779</f>
        <v>4052906.89</v>
      </c>
      <c r="P413" s="7">
        <f t="shared" ref="P413" si="166">P419+P444+P589+P604+P614+P664+P669+P779</f>
        <v>4386683.1500000004</v>
      </c>
      <c r="Q413" s="43" t="s">
        <v>349</v>
      </c>
      <c r="R413" s="44">
        <f>O779</f>
        <v>31750</v>
      </c>
      <c r="S413" s="44">
        <f>P779</f>
        <v>34326</v>
      </c>
      <c r="T413" s="51" t="s">
        <v>17</v>
      </c>
      <c r="U413" s="45">
        <f>D413+[1]Лист1!$D$231</f>
        <v>57365126.030000001</v>
      </c>
      <c r="W413" s="13">
        <f t="shared" si="163"/>
        <v>25304688.579999998</v>
      </c>
      <c r="X413" s="6">
        <v>25304688.579999998</v>
      </c>
      <c r="Y413" s="13">
        <f t="shared" si="164"/>
        <v>0</v>
      </c>
    </row>
    <row r="414" spans="1:25" s="6" customFormat="1" ht="30" x14ac:dyDescent="0.25">
      <c r="A414" s="64"/>
      <c r="B414" s="70"/>
      <c r="C414" s="51" t="s">
        <v>18</v>
      </c>
      <c r="D414" s="7">
        <f t="shared" si="154"/>
        <v>3605245.72</v>
      </c>
      <c r="E414" s="7">
        <f>E420+E445+E590+E605+E615+E665+E670</f>
        <v>137856.79999999999</v>
      </c>
      <c r="F414" s="7">
        <v>165560.74</v>
      </c>
      <c r="G414" s="7">
        <f t="shared" ref="G414:P414" si="167">G420+G445+G590+G605+G615+G665+G670</f>
        <v>178117.29</v>
      </c>
      <c r="H414" s="7">
        <f t="shared" si="167"/>
        <v>222032.87</v>
      </c>
      <c r="I414" s="7">
        <f t="shared" si="167"/>
        <v>242114.39</v>
      </c>
      <c r="J414" s="7">
        <f t="shared" si="167"/>
        <v>294614.81</v>
      </c>
      <c r="K414" s="7">
        <f t="shared" si="167"/>
        <v>210571.56</v>
      </c>
      <c r="L414" s="7">
        <f t="shared" si="167"/>
        <v>242211.64</v>
      </c>
      <c r="M414" s="7">
        <f t="shared" si="167"/>
        <v>305325.12</v>
      </c>
      <c r="N414" s="7">
        <f t="shared" si="167"/>
        <v>382261.6</v>
      </c>
      <c r="O414" s="7">
        <f t="shared" si="167"/>
        <v>520328.1</v>
      </c>
      <c r="P414" s="7">
        <f t="shared" si="167"/>
        <v>704250.8</v>
      </c>
      <c r="Q414" s="43" t="s">
        <v>348</v>
      </c>
      <c r="R414" s="45">
        <v>0</v>
      </c>
      <c r="S414" s="45">
        <v>0</v>
      </c>
      <c r="T414" s="49" t="s">
        <v>18</v>
      </c>
      <c r="U414" s="45">
        <f>D414+[1]Лист1!$D$232</f>
        <v>6064560.7199999997</v>
      </c>
      <c r="W414" s="13">
        <f t="shared" si="163"/>
        <v>2459315</v>
      </c>
      <c r="X414" s="6">
        <v>2459315</v>
      </c>
      <c r="Y414" s="13">
        <f t="shared" si="164"/>
        <v>0</v>
      </c>
    </row>
    <row r="415" spans="1:25" s="6" customFormat="1" x14ac:dyDescent="0.25">
      <c r="A415" s="49" t="s">
        <v>19</v>
      </c>
      <c r="B415" s="51"/>
      <c r="C415" s="51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21"/>
      <c r="Q415" s="8"/>
      <c r="R415" s="55">
        <f>SUM(R411:R414)</f>
        <v>4052906.89</v>
      </c>
      <c r="S415" s="55">
        <f>SUM(S411:S414)</f>
        <v>4386683.1500000004</v>
      </c>
      <c r="T415" s="8"/>
      <c r="U415" s="46">
        <f>SUM(U411:U414)</f>
        <v>215228890.59999999</v>
      </c>
      <c r="V415" s="13">
        <f>D410+[1]Лист1!$D$228</f>
        <v>215228890.59999999</v>
      </c>
    </row>
    <row r="416" spans="1:25" s="6" customFormat="1" ht="30" x14ac:dyDescent="0.25">
      <c r="A416" s="62" t="s">
        <v>148</v>
      </c>
      <c r="B416" s="68" t="s">
        <v>149</v>
      </c>
      <c r="C416" s="51" t="s">
        <v>14</v>
      </c>
      <c r="D416" s="7">
        <f t="shared" si="154"/>
        <v>10419753.48</v>
      </c>
      <c r="E416" s="7">
        <f t="shared" ref="E416:P416" si="168">E417+E418+E419+E420</f>
        <v>539360.80000000005</v>
      </c>
      <c r="F416" s="7">
        <f t="shared" si="168"/>
        <v>566635.74</v>
      </c>
      <c r="G416" s="7">
        <f t="shared" si="168"/>
        <v>577756.63</v>
      </c>
      <c r="H416" s="7">
        <f t="shared" si="168"/>
        <v>612165.71</v>
      </c>
      <c r="I416" s="7">
        <f t="shared" si="168"/>
        <v>606865.13</v>
      </c>
      <c r="J416" s="7">
        <f t="shared" si="168"/>
        <v>627990.81000000006</v>
      </c>
      <c r="K416" s="7">
        <f t="shared" si="168"/>
        <v>661987.43999999994</v>
      </c>
      <c r="L416" s="7">
        <f t="shared" si="168"/>
        <v>910296.25</v>
      </c>
      <c r="M416" s="7">
        <f t="shared" si="168"/>
        <v>993578.11</v>
      </c>
      <c r="N416" s="7">
        <f t="shared" si="168"/>
        <v>1222438.8500000001</v>
      </c>
      <c r="O416" s="7">
        <f t="shared" si="168"/>
        <v>1376878.7</v>
      </c>
      <c r="P416" s="7">
        <f t="shared" si="168"/>
        <v>1723799.31</v>
      </c>
      <c r="Q416" s="8"/>
      <c r="R416" s="46"/>
      <c r="S416" s="46"/>
      <c r="T416" s="8"/>
      <c r="U416" s="8"/>
      <c r="V416" s="13">
        <f>U415-V415</f>
        <v>0</v>
      </c>
    </row>
    <row r="417" spans="1:21" s="6" customFormat="1" ht="30" x14ac:dyDescent="0.25">
      <c r="A417" s="63"/>
      <c r="B417" s="69"/>
      <c r="C417" s="51" t="s">
        <v>22</v>
      </c>
      <c r="D417" s="7">
        <f t="shared" si="154"/>
        <v>2424086.16</v>
      </c>
      <c r="E417" s="7">
        <f>E422+E427+E432+E437</f>
        <v>19.7</v>
      </c>
      <c r="F417" s="7">
        <f t="shared" ref="F417:K417" si="169">F422+F427+F432+F437</f>
        <v>607.80999999999995</v>
      </c>
      <c r="G417" s="7">
        <f t="shared" si="169"/>
        <v>23735.01</v>
      </c>
      <c r="H417" s="7">
        <f t="shared" si="169"/>
        <v>6005.52</v>
      </c>
      <c r="I417" s="7">
        <f t="shared" si="169"/>
        <v>1846.77</v>
      </c>
      <c r="J417" s="7">
        <f t="shared" si="169"/>
        <v>1509.18</v>
      </c>
      <c r="K417" s="7">
        <f t="shared" si="169"/>
        <v>115407.34</v>
      </c>
      <c r="L417" s="7">
        <f>L422+L427+L432+L437</f>
        <v>403460.5</v>
      </c>
      <c r="M417" s="7">
        <f t="shared" ref="M417:P417" si="170">M422+M427+M432+M437</f>
        <v>411745.21</v>
      </c>
      <c r="N417" s="7">
        <f t="shared" si="170"/>
        <v>440028.03</v>
      </c>
      <c r="O417" s="7">
        <f t="shared" si="170"/>
        <v>485404.55</v>
      </c>
      <c r="P417" s="7">
        <f t="shared" si="170"/>
        <v>534316.54</v>
      </c>
      <c r="Q417" s="8"/>
      <c r="R417" s="8"/>
      <c r="S417" s="8"/>
      <c r="T417" s="8"/>
      <c r="U417" s="8"/>
    </row>
    <row r="418" spans="1:21" s="6" customFormat="1" ht="30" x14ac:dyDescent="0.25">
      <c r="A418" s="63"/>
      <c r="B418" s="69"/>
      <c r="C418" s="51" t="s">
        <v>16</v>
      </c>
      <c r="D418" s="7">
        <f t="shared" si="154"/>
        <v>3657668.84</v>
      </c>
      <c r="E418" s="7">
        <f t="shared" ref="E418:L420" si="171">E423+E428+E433+E438</f>
        <v>161118.39999999999</v>
      </c>
      <c r="F418" s="7">
        <f t="shared" si="171"/>
        <v>196013.16</v>
      </c>
      <c r="G418" s="7">
        <f t="shared" si="171"/>
        <v>174713.33</v>
      </c>
      <c r="H418" s="7">
        <f t="shared" si="171"/>
        <v>202545.76</v>
      </c>
      <c r="I418" s="7">
        <f t="shared" si="171"/>
        <v>150866.29999999999</v>
      </c>
      <c r="J418" s="7">
        <f t="shared" si="171"/>
        <v>188578.75</v>
      </c>
      <c r="K418" s="7">
        <f t="shared" si="171"/>
        <v>266120.89</v>
      </c>
      <c r="L418" s="7">
        <f t="shared" si="171"/>
        <v>296267.90000000002</v>
      </c>
      <c r="M418" s="7">
        <f t="shared" ref="M418:P418" si="172">M423+M428+M433+M438</f>
        <v>296932.86</v>
      </c>
      <c r="N418" s="7">
        <f t="shared" si="172"/>
        <v>456799.56</v>
      </c>
      <c r="O418" s="7">
        <f t="shared" si="172"/>
        <v>533793.56000000006</v>
      </c>
      <c r="P418" s="7">
        <f t="shared" si="172"/>
        <v>733918.37</v>
      </c>
      <c r="Q418" s="8"/>
      <c r="R418" s="8"/>
      <c r="S418" s="8"/>
      <c r="T418" s="8"/>
      <c r="U418" s="8"/>
    </row>
    <row r="419" spans="1:21" s="6" customFormat="1" ht="60" x14ac:dyDescent="0.25">
      <c r="A419" s="63"/>
      <c r="B419" s="69"/>
      <c r="C419" s="51" t="s">
        <v>17</v>
      </c>
      <c r="D419" s="7">
        <f t="shared" si="154"/>
        <v>3681249.85</v>
      </c>
      <c r="E419" s="7">
        <f t="shared" si="171"/>
        <v>357244.7</v>
      </c>
      <c r="F419" s="7">
        <f t="shared" si="171"/>
        <v>339401</v>
      </c>
      <c r="G419" s="7">
        <f t="shared" si="171"/>
        <v>343656.26</v>
      </c>
      <c r="H419" s="7">
        <f t="shared" si="171"/>
        <v>361194.92</v>
      </c>
      <c r="I419" s="7">
        <f t="shared" si="171"/>
        <v>415747.91</v>
      </c>
      <c r="J419" s="7">
        <f t="shared" si="171"/>
        <v>388363.77</v>
      </c>
      <c r="K419" s="7">
        <f t="shared" si="171"/>
        <v>250790.31</v>
      </c>
      <c r="L419" s="7">
        <f t="shared" si="171"/>
        <v>157466.92000000001</v>
      </c>
      <c r="M419" s="7">
        <f t="shared" ref="M419:P419" si="173">M424+M429+M434+M439</f>
        <v>225858.06</v>
      </c>
      <c r="N419" s="7">
        <f t="shared" si="173"/>
        <v>250354.06</v>
      </c>
      <c r="O419" s="7">
        <f t="shared" si="173"/>
        <v>255191.64</v>
      </c>
      <c r="P419" s="7">
        <f t="shared" si="173"/>
        <v>335980.3</v>
      </c>
      <c r="Q419" s="8"/>
      <c r="R419" s="8"/>
      <c r="S419" s="8"/>
      <c r="T419" s="8"/>
      <c r="U419" s="8"/>
    </row>
    <row r="420" spans="1:21" s="6" customFormat="1" ht="30" x14ac:dyDescent="0.25">
      <c r="A420" s="64"/>
      <c r="B420" s="70"/>
      <c r="C420" s="51" t="s">
        <v>18</v>
      </c>
      <c r="D420" s="7">
        <f t="shared" si="154"/>
        <v>656748.63</v>
      </c>
      <c r="E420" s="7">
        <f t="shared" si="171"/>
        <v>20978</v>
      </c>
      <c r="F420" s="7">
        <f t="shared" si="171"/>
        <v>30613.77</v>
      </c>
      <c r="G420" s="7">
        <f t="shared" si="171"/>
        <v>35652.03</v>
      </c>
      <c r="H420" s="7">
        <f t="shared" si="171"/>
        <v>42419.51</v>
      </c>
      <c r="I420" s="7">
        <f t="shared" si="171"/>
        <v>38404.15</v>
      </c>
      <c r="J420" s="7">
        <f t="shared" si="171"/>
        <v>49539.11</v>
      </c>
      <c r="K420" s="7">
        <f t="shared" si="171"/>
        <v>29668.9</v>
      </c>
      <c r="L420" s="7">
        <f t="shared" si="171"/>
        <v>53100.93</v>
      </c>
      <c r="M420" s="7">
        <f t="shared" ref="M420:P420" si="174">M425+M430+M435+M440</f>
        <v>59041.98</v>
      </c>
      <c r="N420" s="7">
        <f t="shared" si="174"/>
        <v>75257.2</v>
      </c>
      <c r="O420" s="7">
        <f t="shared" si="174"/>
        <v>102488.95</v>
      </c>
      <c r="P420" s="7">
        <f t="shared" si="174"/>
        <v>119584.1</v>
      </c>
      <c r="Q420" s="8"/>
      <c r="R420" s="8"/>
      <c r="S420" s="8"/>
      <c r="T420" s="8"/>
      <c r="U420" s="8"/>
    </row>
    <row r="421" spans="1:21" s="6" customFormat="1" ht="30" x14ac:dyDescent="0.25">
      <c r="A421" s="65" t="s">
        <v>150</v>
      </c>
      <c r="B421" s="71" t="s">
        <v>282</v>
      </c>
      <c r="C421" s="51" t="s">
        <v>14</v>
      </c>
      <c r="D421" s="7">
        <f t="shared" si="154"/>
        <v>5976651.0300000003</v>
      </c>
      <c r="E421" s="7">
        <f t="shared" ref="E421:P421" si="175">E422+E423+E424+E425</f>
        <v>466117.7</v>
      </c>
      <c r="F421" s="7">
        <f t="shared" si="175"/>
        <v>484124.96</v>
      </c>
      <c r="G421" s="7">
        <f t="shared" si="175"/>
        <v>491452.78</v>
      </c>
      <c r="H421" s="7">
        <f t="shared" si="175"/>
        <v>517851.36</v>
      </c>
      <c r="I421" s="7">
        <f t="shared" si="175"/>
        <v>505636.67</v>
      </c>
      <c r="J421" s="7">
        <f t="shared" si="175"/>
        <v>511817.47</v>
      </c>
      <c r="K421" s="7">
        <f t="shared" si="175"/>
        <v>380598.32</v>
      </c>
      <c r="L421" s="7">
        <f t="shared" si="175"/>
        <v>303927.69</v>
      </c>
      <c r="M421" s="7">
        <f t="shared" si="175"/>
        <v>350715.63</v>
      </c>
      <c r="N421" s="7">
        <f t="shared" si="175"/>
        <v>522546.43</v>
      </c>
      <c r="O421" s="7">
        <f t="shared" si="175"/>
        <v>586044.52</v>
      </c>
      <c r="P421" s="7">
        <f t="shared" si="175"/>
        <v>855817.5</v>
      </c>
      <c r="Q421" s="8"/>
      <c r="R421" s="8"/>
      <c r="S421" s="8"/>
      <c r="T421" s="8"/>
      <c r="U421" s="8"/>
    </row>
    <row r="422" spans="1:21" s="6" customFormat="1" ht="30" x14ac:dyDescent="0.25">
      <c r="A422" s="66"/>
      <c r="B422" s="72"/>
      <c r="C422" s="51" t="s">
        <v>22</v>
      </c>
      <c r="D422" s="7">
        <f t="shared" si="154"/>
        <v>33956.83</v>
      </c>
      <c r="E422" s="7">
        <v>19.7</v>
      </c>
      <c r="F422" s="7">
        <v>607.80999999999995</v>
      </c>
      <c r="G422" s="7">
        <v>23735.01</v>
      </c>
      <c r="H422" s="7">
        <v>6005.52</v>
      </c>
      <c r="I422" s="7">
        <v>1846.77</v>
      </c>
      <c r="J422" s="7">
        <v>1509.18</v>
      </c>
      <c r="K422" s="7">
        <v>232.84</v>
      </c>
      <c r="L422" s="7"/>
      <c r="M422" s="7"/>
      <c r="N422" s="25"/>
      <c r="O422" s="17"/>
      <c r="P422" s="21"/>
      <c r="Q422" s="8"/>
      <c r="R422" s="8"/>
      <c r="S422" s="8"/>
      <c r="T422" s="8"/>
      <c r="U422" s="8"/>
    </row>
    <row r="423" spans="1:21" s="6" customFormat="1" ht="30" x14ac:dyDescent="0.25">
      <c r="A423" s="66"/>
      <c r="B423" s="72"/>
      <c r="C423" s="51" t="s">
        <v>16</v>
      </c>
      <c r="D423" s="7">
        <f t="shared" si="154"/>
        <v>2411965.06</v>
      </c>
      <c r="E423" s="7">
        <v>120337.4</v>
      </c>
      <c r="F423" s="7">
        <v>154866.26</v>
      </c>
      <c r="G423" s="7">
        <v>131756.43</v>
      </c>
      <c r="H423" s="7">
        <v>157521.66</v>
      </c>
      <c r="I423" s="7">
        <v>102182.08</v>
      </c>
      <c r="J423" s="7">
        <v>131427.82999999999</v>
      </c>
      <c r="K423" s="7">
        <v>152847.19</v>
      </c>
      <c r="L423" s="11">
        <v>161274.79999999999</v>
      </c>
      <c r="M423" s="11">
        <v>152239.82</v>
      </c>
      <c r="N423" s="11">
        <v>293544.46000000002</v>
      </c>
      <c r="O423" s="22">
        <v>335103.33</v>
      </c>
      <c r="P423" s="21">
        <v>518863.8</v>
      </c>
      <c r="Q423" s="8"/>
      <c r="R423" s="8"/>
      <c r="S423" s="8"/>
      <c r="T423" s="8"/>
      <c r="U423" s="8"/>
    </row>
    <row r="424" spans="1:21" s="6" customFormat="1" ht="60" x14ac:dyDescent="0.25">
      <c r="A424" s="66"/>
      <c r="B424" s="72"/>
      <c r="C424" s="51" t="s">
        <v>17</v>
      </c>
      <c r="D424" s="7">
        <f t="shared" si="154"/>
        <v>3020300.43</v>
      </c>
      <c r="E424" s="7">
        <v>331500.7</v>
      </c>
      <c r="F424" s="7">
        <v>307199</v>
      </c>
      <c r="G424" s="7">
        <v>309397.36</v>
      </c>
      <c r="H424" s="7">
        <v>322276.92</v>
      </c>
      <c r="I424" s="7">
        <v>372909.96</v>
      </c>
      <c r="J424" s="7">
        <v>342556.77</v>
      </c>
      <c r="K424" s="7">
        <v>199670.39</v>
      </c>
      <c r="L424" s="11">
        <v>106761.19</v>
      </c>
      <c r="M424" s="11">
        <v>157013.93</v>
      </c>
      <c r="N424" s="11">
        <v>169859.37</v>
      </c>
      <c r="O424" s="22">
        <v>163132.24</v>
      </c>
      <c r="P424" s="21">
        <v>238022.6</v>
      </c>
      <c r="Q424" s="8"/>
      <c r="R424" s="8"/>
      <c r="S424" s="8"/>
      <c r="T424" s="8"/>
      <c r="U424" s="8"/>
    </row>
    <row r="425" spans="1:21" s="6" customFormat="1" ht="30" x14ac:dyDescent="0.25">
      <c r="A425" s="67"/>
      <c r="B425" s="73"/>
      <c r="C425" s="51" t="s">
        <v>18</v>
      </c>
      <c r="D425" s="7">
        <f t="shared" si="154"/>
        <v>510428.71</v>
      </c>
      <c r="E425" s="7">
        <v>14259.9</v>
      </c>
      <c r="F425" s="7">
        <v>21451.89</v>
      </c>
      <c r="G425" s="7">
        <v>26563.98</v>
      </c>
      <c r="H425" s="7">
        <v>32047.26</v>
      </c>
      <c r="I425" s="7">
        <v>28697.86</v>
      </c>
      <c r="J425" s="7">
        <v>36323.69</v>
      </c>
      <c r="K425" s="7">
        <v>27847.9</v>
      </c>
      <c r="L425" s="11">
        <v>35891.699999999997</v>
      </c>
      <c r="M425" s="30">
        <v>41461.879999999997</v>
      </c>
      <c r="N425" s="11">
        <v>59142.6</v>
      </c>
      <c r="O425" s="30">
        <v>87808.95</v>
      </c>
      <c r="P425" s="21">
        <v>98931.1</v>
      </c>
      <c r="Q425" s="8"/>
      <c r="R425" s="8"/>
      <c r="S425" s="8"/>
      <c r="T425" s="8"/>
      <c r="U425" s="8"/>
    </row>
    <row r="426" spans="1:21" s="6" customFormat="1" ht="30" x14ac:dyDescent="0.25">
      <c r="A426" s="62" t="s">
        <v>151</v>
      </c>
      <c r="B426" s="68" t="s">
        <v>152</v>
      </c>
      <c r="C426" s="51" t="s">
        <v>14</v>
      </c>
      <c r="D426" s="7">
        <f t="shared" si="154"/>
        <v>304614.42</v>
      </c>
      <c r="E426" s="7">
        <f t="shared" ref="E426:P426" si="176">E427+E428+E429+E430</f>
        <v>17414</v>
      </c>
      <c r="F426" s="7">
        <f t="shared" si="176"/>
        <v>17264.38</v>
      </c>
      <c r="G426" s="7">
        <f t="shared" si="176"/>
        <v>17397.349999999999</v>
      </c>
      <c r="H426" s="7">
        <f t="shared" si="176"/>
        <v>17564.349999999999</v>
      </c>
      <c r="I426" s="7">
        <f t="shared" si="176"/>
        <v>16621.86</v>
      </c>
      <c r="J426" s="7">
        <f t="shared" si="176"/>
        <v>22351.74</v>
      </c>
      <c r="K426" s="7">
        <f t="shared" si="176"/>
        <v>3468.69</v>
      </c>
      <c r="L426" s="7">
        <f t="shared" si="176"/>
        <v>29488.560000000001</v>
      </c>
      <c r="M426" s="7">
        <f t="shared" si="176"/>
        <v>30153.68</v>
      </c>
      <c r="N426" s="7">
        <f t="shared" si="176"/>
        <v>31631.919999999998</v>
      </c>
      <c r="O426" s="7">
        <f t="shared" si="176"/>
        <v>51547.17</v>
      </c>
      <c r="P426" s="7">
        <f t="shared" si="176"/>
        <v>49710.720000000001</v>
      </c>
      <c r="Q426" s="8"/>
      <c r="R426" s="8"/>
      <c r="S426" s="8"/>
      <c r="T426" s="8"/>
      <c r="U426" s="8"/>
    </row>
    <row r="427" spans="1:21" s="6" customFormat="1" ht="30" x14ac:dyDescent="0.25">
      <c r="A427" s="63"/>
      <c r="B427" s="69"/>
      <c r="C427" s="51" t="s">
        <v>22</v>
      </c>
      <c r="D427" s="7">
        <f t="shared" si="154"/>
        <v>0</v>
      </c>
      <c r="E427" s="7"/>
      <c r="F427" s="7"/>
      <c r="G427" s="7"/>
      <c r="H427" s="7"/>
      <c r="I427" s="7"/>
      <c r="J427" s="7"/>
      <c r="K427" s="7">
        <v>0</v>
      </c>
      <c r="L427" s="7"/>
      <c r="M427" s="7"/>
      <c r="N427" s="7"/>
      <c r="O427" s="17"/>
      <c r="P427" s="21"/>
      <c r="Q427" s="8"/>
      <c r="R427" s="8"/>
      <c r="S427" s="8"/>
      <c r="T427" s="8"/>
      <c r="U427" s="8"/>
    </row>
    <row r="428" spans="1:21" s="6" customFormat="1" ht="30" x14ac:dyDescent="0.25">
      <c r="A428" s="63"/>
      <c r="B428" s="69"/>
      <c r="C428" s="51" t="s">
        <v>16</v>
      </c>
      <c r="D428" s="7">
        <f t="shared" si="154"/>
        <v>143184</v>
      </c>
      <c r="E428" s="7">
        <v>10152.9</v>
      </c>
      <c r="F428" s="7">
        <v>7559.5</v>
      </c>
      <c r="G428" s="7">
        <v>7766.3</v>
      </c>
      <c r="H428" s="7">
        <v>6649.1</v>
      </c>
      <c r="I428" s="7">
        <v>6380.92</v>
      </c>
      <c r="J428" s="7">
        <v>8577.32</v>
      </c>
      <c r="K428" s="7">
        <v>1449.99</v>
      </c>
      <c r="L428" s="7">
        <v>10793.6</v>
      </c>
      <c r="M428" s="7">
        <v>11064.75</v>
      </c>
      <c r="N428" s="7">
        <v>13717.13</v>
      </c>
      <c r="O428" s="18">
        <v>32664.27</v>
      </c>
      <c r="P428" s="21">
        <v>26408.22</v>
      </c>
      <c r="Q428" s="8"/>
      <c r="R428" s="8"/>
      <c r="S428" s="8"/>
      <c r="T428" s="8"/>
      <c r="U428" s="8"/>
    </row>
    <row r="429" spans="1:21" s="6" customFormat="1" ht="60" x14ac:dyDescent="0.25">
      <c r="A429" s="63"/>
      <c r="B429" s="69"/>
      <c r="C429" s="51" t="s">
        <v>17</v>
      </c>
      <c r="D429" s="7">
        <f t="shared" si="154"/>
        <v>15110.5</v>
      </c>
      <c r="E429" s="7">
        <v>543</v>
      </c>
      <c r="F429" s="7">
        <v>543</v>
      </c>
      <c r="G429" s="7">
        <v>543</v>
      </c>
      <c r="H429" s="7">
        <v>543</v>
      </c>
      <c r="I429" s="7">
        <v>534.65</v>
      </c>
      <c r="J429" s="7">
        <v>559</v>
      </c>
      <c r="K429" s="7">
        <v>197.7</v>
      </c>
      <c r="L429" s="7">
        <v>1485.73</v>
      </c>
      <c r="M429" s="7">
        <v>1508.83</v>
      </c>
      <c r="N429" s="7">
        <v>1800.19</v>
      </c>
      <c r="O429" s="18">
        <v>4202.8999999999996</v>
      </c>
      <c r="P429" s="21">
        <v>2649.5</v>
      </c>
      <c r="Q429" s="8"/>
      <c r="R429" s="8"/>
      <c r="S429" s="8"/>
      <c r="T429" s="8"/>
      <c r="U429" s="8"/>
    </row>
    <row r="430" spans="1:21" s="6" customFormat="1" ht="30" x14ac:dyDescent="0.25">
      <c r="A430" s="64"/>
      <c r="B430" s="70"/>
      <c r="C430" s="51" t="s">
        <v>18</v>
      </c>
      <c r="D430" s="7">
        <f t="shared" si="154"/>
        <v>146319.92000000001</v>
      </c>
      <c r="E430" s="7">
        <v>6718.1</v>
      </c>
      <c r="F430" s="7">
        <v>9161.8799999999992</v>
      </c>
      <c r="G430" s="7">
        <v>9088.0499999999993</v>
      </c>
      <c r="H430" s="7">
        <v>10372.25</v>
      </c>
      <c r="I430" s="7">
        <v>9706.2900000000009</v>
      </c>
      <c r="J430" s="7">
        <v>13215.42</v>
      </c>
      <c r="K430" s="7">
        <v>1821</v>
      </c>
      <c r="L430" s="7">
        <v>17209.23</v>
      </c>
      <c r="M430" s="30">
        <v>17580.099999999999</v>
      </c>
      <c r="N430" s="7">
        <v>16114.6</v>
      </c>
      <c r="O430" s="30">
        <v>14680</v>
      </c>
      <c r="P430" s="21">
        <v>20653</v>
      </c>
      <c r="Q430" s="8"/>
      <c r="R430" s="8"/>
      <c r="S430" s="8"/>
      <c r="T430" s="8"/>
      <c r="U430" s="8"/>
    </row>
    <row r="431" spans="1:21" s="6" customFormat="1" ht="30" x14ac:dyDescent="0.25">
      <c r="A431" s="62" t="s">
        <v>153</v>
      </c>
      <c r="B431" s="68" t="s">
        <v>154</v>
      </c>
      <c r="C431" s="51" t="s">
        <v>14</v>
      </c>
      <c r="D431" s="7">
        <f t="shared" si="154"/>
        <v>1284306.8</v>
      </c>
      <c r="E431" s="7">
        <f t="shared" ref="E431:P431" si="177">E432+E433+E434+E435</f>
        <v>55829.1</v>
      </c>
      <c r="F431" s="7">
        <f t="shared" si="177"/>
        <v>65246.400000000001</v>
      </c>
      <c r="G431" s="7">
        <f t="shared" si="177"/>
        <v>68906.5</v>
      </c>
      <c r="H431" s="7">
        <f t="shared" si="177"/>
        <v>76750</v>
      </c>
      <c r="I431" s="7">
        <f t="shared" si="177"/>
        <v>84606.6</v>
      </c>
      <c r="J431" s="7">
        <f t="shared" si="177"/>
        <v>93821.6</v>
      </c>
      <c r="K431" s="7">
        <f t="shared" si="177"/>
        <v>85912.2</v>
      </c>
      <c r="L431" s="7">
        <f t="shared" si="177"/>
        <v>101500</v>
      </c>
      <c r="M431" s="7">
        <f t="shared" si="177"/>
        <v>133200</v>
      </c>
      <c r="N431" s="7">
        <f t="shared" si="177"/>
        <v>155811</v>
      </c>
      <c r="O431" s="7">
        <f t="shared" si="177"/>
        <v>174013</v>
      </c>
      <c r="P431" s="7">
        <f t="shared" si="177"/>
        <v>188710.39999999999</v>
      </c>
      <c r="Q431" s="8"/>
      <c r="R431" s="8"/>
      <c r="S431" s="8"/>
      <c r="T431" s="8"/>
      <c r="U431" s="8"/>
    </row>
    <row r="432" spans="1:21" s="6" customFormat="1" ht="30" x14ac:dyDescent="0.25">
      <c r="A432" s="63"/>
      <c r="B432" s="69"/>
      <c r="C432" s="51" t="s">
        <v>22</v>
      </c>
      <c r="D432" s="7">
        <f t="shared" si="154"/>
        <v>0</v>
      </c>
      <c r="E432" s="7"/>
      <c r="F432" s="7"/>
      <c r="G432" s="7"/>
      <c r="H432" s="7"/>
      <c r="I432" s="7"/>
      <c r="J432" s="7"/>
      <c r="K432" s="7">
        <v>0</v>
      </c>
      <c r="L432" s="7"/>
      <c r="M432" s="7"/>
      <c r="N432" s="7"/>
      <c r="O432" s="17"/>
      <c r="P432" s="21"/>
      <c r="Q432" s="8"/>
      <c r="R432" s="8"/>
      <c r="S432" s="8"/>
      <c r="T432" s="8"/>
      <c r="U432" s="8"/>
    </row>
    <row r="433" spans="1:21" s="6" customFormat="1" ht="30" x14ac:dyDescent="0.25">
      <c r="A433" s="63"/>
      <c r="B433" s="69"/>
      <c r="C433" s="51" t="s">
        <v>16</v>
      </c>
      <c r="D433" s="7">
        <f t="shared" si="154"/>
        <v>649476.9</v>
      </c>
      <c r="E433" s="7">
        <v>30628.1</v>
      </c>
      <c r="F433" s="7">
        <v>33587.4</v>
      </c>
      <c r="G433" s="7">
        <v>35190.6</v>
      </c>
      <c r="H433" s="7">
        <v>38375</v>
      </c>
      <c r="I433" s="7">
        <v>42303.3</v>
      </c>
      <c r="J433" s="7">
        <v>48573.599999999999</v>
      </c>
      <c r="K433" s="7">
        <v>41951.7</v>
      </c>
      <c r="L433" s="7">
        <v>53000</v>
      </c>
      <c r="M433" s="7">
        <v>66600</v>
      </c>
      <c r="N433" s="7">
        <v>77905.5</v>
      </c>
      <c r="O433" s="18">
        <v>87006.5</v>
      </c>
      <c r="P433" s="21">
        <v>94355.199999999997</v>
      </c>
      <c r="Q433" s="8"/>
      <c r="R433" s="8"/>
      <c r="S433" s="8"/>
      <c r="T433" s="8"/>
      <c r="U433" s="8"/>
    </row>
    <row r="434" spans="1:21" s="6" customFormat="1" ht="60" x14ac:dyDescent="0.25">
      <c r="A434" s="63"/>
      <c r="B434" s="69"/>
      <c r="C434" s="51" t="s">
        <v>17</v>
      </c>
      <c r="D434" s="7">
        <f t="shared" si="154"/>
        <v>634829.9</v>
      </c>
      <c r="E434" s="7">
        <v>25201</v>
      </c>
      <c r="F434" s="7">
        <v>31659</v>
      </c>
      <c r="G434" s="7">
        <v>33715.9</v>
      </c>
      <c r="H434" s="7">
        <v>38375</v>
      </c>
      <c r="I434" s="7">
        <v>42303.3</v>
      </c>
      <c r="J434" s="7">
        <v>45248</v>
      </c>
      <c r="K434" s="7">
        <v>43960.5</v>
      </c>
      <c r="L434" s="7">
        <v>48500</v>
      </c>
      <c r="M434" s="7">
        <v>66600</v>
      </c>
      <c r="N434" s="7">
        <v>77905.5</v>
      </c>
      <c r="O434" s="18">
        <v>87006.5</v>
      </c>
      <c r="P434" s="21">
        <v>94355.199999999997</v>
      </c>
      <c r="Q434" s="8"/>
      <c r="R434" s="8"/>
      <c r="S434" s="8"/>
      <c r="T434" s="8"/>
      <c r="U434" s="8"/>
    </row>
    <row r="435" spans="1:21" s="6" customFormat="1" ht="30" x14ac:dyDescent="0.25">
      <c r="A435" s="64"/>
      <c r="B435" s="70"/>
      <c r="C435" s="51" t="s">
        <v>18</v>
      </c>
      <c r="D435" s="7">
        <f t="shared" si="154"/>
        <v>0</v>
      </c>
      <c r="E435" s="7"/>
      <c r="F435" s="7"/>
      <c r="G435" s="7"/>
      <c r="H435" s="7"/>
      <c r="I435" s="7"/>
      <c r="J435" s="7"/>
      <c r="K435" s="7">
        <v>0</v>
      </c>
      <c r="L435" s="7"/>
      <c r="M435" s="7"/>
      <c r="N435" s="7"/>
      <c r="O435" s="7"/>
      <c r="P435" s="21"/>
      <c r="Q435" s="8"/>
      <c r="R435" s="8"/>
      <c r="S435" s="8"/>
      <c r="T435" s="8"/>
      <c r="U435" s="8"/>
    </row>
    <row r="436" spans="1:21" s="6" customFormat="1" ht="30" x14ac:dyDescent="0.25">
      <c r="A436" s="62" t="s">
        <v>155</v>
      </c>
      <c r="B436" s="68" t="s">
        <v>156</v>
      </c>
      <c r="C436" s="51" t="s">
        <v>14</v>
      </c>
      <c r="D436" s="7">
        <f t="shared" si="154"/>
        <v>2854181.23</v>
      </c>
      <c r="E436" s="7">
        <f t="shared" ref="E436:P436" si="178">E437+E438+E439+E440</f>
        <v>0</v>
      </c>
      <c r="F436" s="7">
        <f t="shared" si="178"/>
        <v>0</v>
      </c>
      <c r="G436" s="7">
        <f t="shared" si="178"/>
        <v>0</v>
      </c>
      <c r="H436" s="7">
        <f t="shared" si="178"/>
        <v>0</v>
      </c>
      <c r="I436" s="7">
        <f t="shared" si="178"/>
        <v>0</v>
      </c>
      <c r="J436" s="7">
        <f t="shared" si="178"/>
        <v>0</v>
      </c>
      <c r="K436" s="7">
        <f t="shared" si="178"/>
        <v>192008.23</v>
      </c>
      <c r="L436" s="7">
        <f t="shared" si="178"/>
        <v>475380</v>
      </c>
      <c r="M436" s="7">
        <f t="shared" si="178"/>
        <v>479508.8</v>
      </c>
      <c r="N436" s="7">
        <f t="shared" si="178"/>
        <v>512449.5</v>
      </c>
      <c r="O436" s="7">
        <f t="shared" si="178"/>
        <v>565274.01</v>
      </c>
      <c r="P436" s="7">
        <f t="shared" si="178"/>
        <v>629560.68999999994</v>
      </c>
      <c r="Q436" s="8"/>
      <c r="R436" s="8"/>
      <c r="S436" s="8"/>
      <c r="T436" s="8"/>
      <c r="U436" s="8"/>
    </row>
    <row r="437" spans="1:21" s="6" customFormat="1" ht="30" x14ac:dyDescent="0.25">
      <c r="A437" s="63"/>
      <c r="B437" s="69"/>
      <c r="C437" s="51" t="s">
        <v>22</v>
      </c>
      <c r="D437" s="7">
        <f t="shared" si="154"/>
        <v>2390129.33</v>
      </c>
      <c r="E437" s="7"/>
      <c r="F437" s="7"/>
      <c r="G437" s="7"/>
      <c r="H437" s="7"/>
      <c r="I437" s="7"/>
      <c r="J437" s="7"/>
      <c r="K437" s="7">
        <v>115174.5</v>
      </c>
      <c r="L437" s="7">
        <v>403460.5</v>
      </c>
      <c r="M437" s="7">
        <v>411745.21</v>
      </c>
      <c r="N437" s="7">
        <v>440028.03</v>
      </c>
      <c r="O437" s="17">
        <v>485404.55</v>
      </c>
      <c r="P437" s="21">
        <v>534316.54</v>
      </c>
      <c r="Q437" s="8"/>
      <c r="R437" s="8"/>
      <c r="S437" s="8"/>
      <c r="T437" s="8"/>
      <c r="U437" s="8"/>
    </row>
    <row r="438" spans="1:21" s="6" customFormat="1" ht="30" x14ac:dyDescent="0.25">
      <c r="A438" s="63"/>
      <c r="B438" s="69"/>
      <c r="C438" s="51" t="s">
        <v>16</v>
      </c>
      <c r="D438" s="7">
        <f t="shared" si="154"/>
        <v>453042.88</v>
      </c>
      <c r="E438" s="7"/>
      <c r="F438" s="7"/>
      <c r="G438" s="7"/>
      <c r="H438" s="7"/>
      <c r="I438" s="7"/>
      <c r="J438" s="7"/>
      <c r="K438" s="7">
        <v>69872.009999999995</v>
      </c>
      <c r="L438" s="7">
        <v>71199.5</v>
      </c>
      <c r="M438" s="7">
        <v>67028.289999999994</v>
      </c>
      <c r="N438" s="7">
        <v>71632.47</v>
      </c>
      <c r="O438" s="18">
        <v>79019.460000000006</v>
      </c>
      <c r="P438" s="21">
        <v>94291.15</v>
      </c>
      <c r="Q438" s="8"/>
      <c r="R438" s="8"/>
      <c r="S438" s="8"/>
      <c r="T438" s="8"/>
      <c r="U438" s="8"/>
    </row>
    <row r="439" spans="1:21" s="6" customFormat="1" ht="60" x14ac:dyDescent="0.25">
      <c r="A439" s="63"/>
      <c r="B439" s="69"/>
      <c r="C439" s="51" t="s">
        <v>17</v>
      </c>
      <c r="D439" s="7">
        <f t="shared" si="154"/>
        <v>11009.02</v>
      </c>
      <c r="E439" s="7"/>
      <c r="F439" s="7"/>
      <c r="G439" s="7"/>
      <c r="H439" s="7"/>
      <c r="I439" s="7"/>
      <c r="J439" s="7"/>
      <c r="K439" s="7">
        <v>6961.72</v>
      </c>
      <c r="L439" s="7">
        <v>720</v>
      </c>
      <c r="M439" s="7">
        <v>735.3</v>
      </c>
      <c r="N439" s="7">
        <v>789</v>
      </c>
      <c r="O439" s="18">
        <v>850</v>
      </c>
      <c r="P439" s="21">
        <v>953</v>
      </c>
      <c r="Q439" s="8"/>
      <c r="R439" s="8"/>
      <c r="S439" s="8"/>
      <c r="T439" s="8"/>
      <c r="U439" s="8"/>
    </row>
    <row r="440" spans="1:21" s="6" customFormat="1" ht="30" x14ac:dyDescent="0.25">
      <c r="A440" s="64"/>
      <c r="B440" s="70"/>
      <c r="C440" s="51" t="s">
        <v>18</v>
      </c>
      <c r="D440" s="7">
        <f t="shared" si="154"/>
        <v>0</v>
      </c>
      <c r="E440" s="7"/>
      <c r="F440" s="7"/>
      <c r="G440" s="7"/>
      <c r="H440" s="7"/>
      <c r="I440" s="7"/>
      <c r="J440" s="7"/>
      <c r="K440" s="7">
        <v>0</v>
      </c>
      <c r="L440" s="7"/>
      <c r="M440" s="30"/>
      <c r="N440" s="7"/>
      <c r="O440" s="7"/>
      <c r="P440" s="21"/>
      <c r="Q440" s="8"/>
      <c r="R440" s="8"/>
      <c r="S440" s="8"/>
      <c r="T440" s="8"/>
      <c r="U440" s="8"/>
    </row>
    <row r="441" spans="1:21" s="6" customFormat="1" ht="30" x14ac:dyDescent="0.25">
      <c r="A441" s="62" t="s">
        <v>157</v>
      </c>
      <c r="B441" s="68" t="s">
        <v>160</v>
      </c>
      <c r="C441" s="51" t="s">
        <v>14</v>
      </c>
      <c r="D441" s="7">
        <f t="shared" si="154"/>
        <v>10306191.560000001</v>
      </c>
      <c r="E441" s="7">
        <f t="shared" ref="E441:P441" si="179">E442+E443+E444+E445</f>
        <v>385850</v>
      </c>
      <c r="F441" s="7">
        <f t="shared" si="179"/>
        <v>427704.1</v>
      </c>
      <c r="G441" s="7">
        <f t="shared" si="179"/>
        <v>231297.3</v>
      </c>
      <c r="H441" s="7">
        <f t="shared" si="179"/>
        <v>1288092.78</v>
      </c>
      <c r="I441" s="7">
        <f t="shared" si="179"/>
        <v>663514.87</v>
      </c>
      <c r="J441" s="7">
        <f t="shared" si="179"/>
        <v>340607</v>
      </c>
      <c r="K441" s="7">
        <f t="shared" si="179"/>
        <v>367842.3</v>
      </c>
      <c r="L441" s="7">
        <f t="shared" si="179"/>
        <v>62220</v>
      </c>
      <c r="M441" s="7">
        <f t="shared" si="179"/>
        <v>141604.66</v>
      </c>
      <c r="N441" s="7">
        <f t="shared" si="179"/>
        <v>1477302.74</v>
      </c>
      <c r="O441" s="7">
        <f t="shared" si="179"/>
        <v>1735196.51</v>
      </c>
      <c r="P441" s="7">
        <f t="shared" si="179"/>
        <v>3184959.3</v>
      </c>
      <c r="Q441" s="8"/>
      <c r="R441" s="8"/>
      <c r="S441" s="8"/>
      <c r="T441" s="8"/>
      <c r="U441" s="8"/>
    </row>
    <row r="442" spans="1:21" s="6" customFormat="1" ht="30" x14ac:dyDescent="0.25">
      <c r="A442" s="63"/>
      <c r="B442" s="69"/>
      <c r="C442" s="51" t="s">
        <v>22</v>
      </c>
      <c r="D442" s="7">
        <f t="shared" si="154"/>
        <v>970476.2</v>
      </c>
      <c r="E442" s="7">
        <f t="shared" ref="E442:P442" si="180">E447+E502+E507+E572+E582</f>
        <v>94370</v>
      </c>
      <c r="F442" s="7">
        <f t="shared" si="180"/>
        <v>0</v>
      </c>
      <c r="G442" s="7">
        <f t="shared" si="180"/>
        <v>0</v>
      </c>
      <c r="H442" s="7">
        <f t="shared" si="180"/>
        <v>776106.2</v>
      </c>
      <c r="I442" s="7">
        <f t="shared" si="180"/>
        <v>100000</v>
      </c>
      <c r="J442" s="7">
        <f t="shared" si="180"/>
        <v>0</v>
      </c>
      <c r="K442" s="7">
        <f t="shared" si="180"/>
        <v>0</v>
      </c>
      <c r="L442" s="7">
        <f t="shared" si="180"/>
        <v>0</v>
      </c>
      <c r="M442" s="7">
        <f t="shared" si="180"/>
        <v>0</v>
      </c>
      <c r="N442" s="7">
        <f t="shared" si="180"/>
        <v>0</v>
      </c>
      <c r="O442" s="7">
        <f t="shared" si="180"/>
        <v>0</v>
      </c>
      <c r="P442" s="7">
        <f t="shared" si="180"/>
        <v>0</v>
      </c>
      <c r="Q442" s="8"/>
      <c r="R442" s="8"/>
      <c r="S442" s="8"/>
      <c r="T442" s="8"/>
      <c r="U442" s="8"/>
    </row>
    <row r="443" spans="1:21" s="6" customFormat="1" ht="30" x14ac:dyDescent="0.25">
      <c r="A443" s="63"/>
      <c r="B443" s="69"/>
      <c r="C443" s="51" t="s">
        <v>16</v>
      </c>
      <c r="D443" s="7">
        <f t="shared" si="154"/>
        <v>6303741.2000000002</v>
      </c>
      <c r="E443" s="7">
        <f t="shared" ref="E443:P443" si="181">E448+E503+E508+E573+E583</f>
        <v>156049</v>
      </c>
      <c r="F443" s="7">
        <f t="shared" si="181"/>
        <v>0</v>
      </c>
      <c r="G443" s="7">
        <f t="shared" si="181"/>
        <v>20074.3</v>
      </c>
      <c r="H443" s="7">
        <f t="shared" si="181"/>
        <v>354171</v>
      </c>
      <c r="I443" s="7">
        <f t="shared" si="181"/>
        <v>389897.77</v>
      </c>
      <c r="J443" s="7">
        <f t="shared" si="181"/>
        <v>236663.8</v>
      </c>
      <c r="K443" s="7">
        <f t="shared" si="181"/>
        <v>265573.8</v>
      </c>
      <c r="L443" s="7">
        <f t="shared" si="181"/>
        <v>59680</v>
      </c>
      <c r="M443" s="7">
        <f t="shared" si="181"/>
        <v>104016</v>
      </c>
      <c r="N443" s="7">
        <f t="shared" si="181"/>
        <v>1111178.73</v>
      </c>
      <c r="O443" s="7">
        <f t="shared" si="181"/>
        <v>1287786.5</v>
      </c>
      <c r="P443" s="7">
        <f t="shared" si="181"/>
        <v>2318650.2999999998</v>
      </c>
      <c r="Q443" s="8"/>
      <c r="R443" s="8"/>
      <c r="S443" s="8"/>
      <c r="T443" s="8"/>
      <c r="U443" s="8"/>
    </row>
    <row r="444" spans="1:21" s="6" customFormat="1" ht="60" x14ac:dyDescent="0.25">
      <c r="A444" s="63"/>
      <c r="B444" s="69"/>
      <c r="C444" s="51" t="s">
        <v>17</v>
      </c>
      <c r="D444" s="7">
        <f t="shared" si="154"/>
        <v>3031974.16</v>
      </c>
      <c r="E444" s="7">
        <f t="shared" ref="E444:P444" si="182">E449+E504+E509+E574+E584</f>
        <v>135431</v>
      </c>
      <c r="F444" s="7">
        <f t="shared" si="182"/>
        <v>427704.1</v>
      </c>
      <c r="G444" s="7">
        <f t="shared" si="182"/>
        <v>211223</v>
      </c>
      <c r="H444" s="7">
        <f t="shared" si="182"/>
        <v>157815.57999999999</v>
      </c>
      <c r="I444" s="7">
        <f t="shared" si="182"/>
        <v>173617.1</v>
      </c>
      <c r="J444" s="7">
        <f t="shared" si="182"/>
        <v>103943.2</v>
      </c>
      <c r="K444" s="7">
        <f t="shared" si="182"/>
        <v>102268.5</v>
      </c>
      <c r="L444" s="7">
        <f t="shared" si="182"/>
        <v>2540</v>
      </c>
      <c r="M444" s="7">
        <f t="shared" si="182"/>
        <v>37588.660000000003</v>
      </c>
      <c r="N444" s="7">
        <f t="shared" si="182"/>
        <v>366124.01</v>
      </c>
      <c r="O444" s="7">
        <f t="shared" si="182"/>
        <v>447410.01</v>
      </c>
      <c r="P444" s="7">
        <f t="shared" si="182"/>
        <v>866309</v>
      </c>
      <c r="Q444" s="8"/>
      <c r="R444" s="8"/>
      <c r="S444" s="8"/>
      <c r="T444" s="8"/>
      <c r="U444" s="8"/>
    </row>
    <row r="445" spans="1:21" s="6" customFormat="1" ht="30" x14ac:dyDescent="0.25">
      <c r="A445" s="64"/>
      <c r="B445" s="70"/>
      <c r="C445" s="51" t="s">
        <v>18</v>
      </c>
      <c r="D445" s="7">
        <f t="shared" si="154"/>
        <v>0</v>
      </c>
      <c r="E445" s="7">
        <f t="shared" ref="E445:P445" si="183">E450+E505+E510+E575+E585</f>
        <v>0</v>
      </c>
      <c r="F445" s="7">
        <f t="shared" si="183"/>
        <v>0</v>
      </c>
      <c r="G445" s="7">
        <f t="shared" si="183"/>
        <v>0</v>
      </c>
      <c r="H445" s="7">
        <f t="shared" si="183"/>
        <v>0</v>
      </c>
      <c r="I445" s="7">
        <f t="shared" si="183"/>
        <v>0</v>
      </c>
      <c r="J445" s="7">
        <f t="shared" si="183"/>
        <v>0</v>
      </c>
      <c r="K445" s="7">
        <f t="shared" si="183"/>
        <v>0</v>
      </c>
      <c r="L445" s="7">
        <f t="shared" si="183"/>
        <v>0</v>
      </c>
      <c r="M445" s="7">
        <f t="shared" si="183"/>
        <v>0</v>
      </c>
      <c r="N445" s="7">
        <f t="shared" si="183"/>
        <v>0</v>
      </c>
      <c r="O445" s="7">
        <f t="shared" si="183"/>
        <v>0</v>
      </c>
      <c r="P445" s="7">
        <f t="shared" si="183"/>
        <v>0</v>
      </c>
      <c r="Q445" s="8"/>
      <c r="R445" s="8"/>
      <c r="S445" s="8"/>
      <c r="T445" s="8"/>
      <c r="U445" s="8"/>
    </row>
    <row r="446" spans="1:21" s="6" customFormat="1" ht="30" x14ac:dyDescent="0.25">
      <c r="A446" s="65" t="s">
        <v>158</v>
      </c>
      <c r="B446" s="71" t="s">
        <v>162</v>
      </c>
      <c r="C446" s="51" t="s">
        <v>14</v>
      </c>
      <c r="D446" s="7">
        <f t="shared" si="154"/>
        <v>6863105.8099999996</v>
      </c>
      <c r="E446" s="7">
        <f t="shared" ref="E446:P446" si="184">E447+E448+E449+E450</f>
        <v>297588</v>
      </c>
      <c r="F446" s="7">
        <f t="shared" si="184"/>
        <v>427704.1</v>
      </c>
      <c r="G446" s="7">
        <f t="shared" si="184"/>
        <v>221018.3</v>
      </c>
      <c r="H446" s="7">
        <f t="shared" si="184"/>
        <v>1069903.8</v>
      </c>
      <c r="I446" s="7">
        <f t="shared" si="184"/>
        <v>499609</v>
      </c>
      <c r="J446" s="7">
        <f t="shared" si="184"/>
        <v>0</v>
      </c>
      <c r="K446" s="7">
        <f t="shared" si="184"/>
        <v>0</v>
      </c>
      <c r="L446" s="7">
        <f t="shared" si="184"/>
        <v>0</v>
      </c>
      <c r="M446" s="7">
        <f t="shared" si="184"/>
        <v>0</v>
      </c>
      <c r="N446" s="7">
        <f t="shared" si="184"/>
        <v>762806.2</v>
      </c>
      <c r="O446" s="7">
        <f t="shared" si="184"/>
        <v>1341981.31</v>
      </c>
      <c r="P446" s="7">
        <f t="shared" si="184"/>
        <v>2242495.1</v>
      </c>
      <c r="Q446" s="8"/>
      <c r="R446" s="8"/>
      <c r="S446" s="8"/>
      <c r="T446" s="8"/>
      <c r="U446" s="8"/>
    </row>
    <row r="447" spans="1:21" s="6" customFormat="1" ht="30" x14ac:dyDescent="0.25">
      <c r="A447" s="66"/>
      <c r="B447" s="72"/>
      <c r="C447" s="51" t="s">
        <v>22</v>
      </c>
      <c r="D447" s="7">
        <f t="shared" si="154"/>
        <v>891260.4</v>
      </c>
      <c r="E447" s="7">
        <f t="shared" ref="E447:M447" si="185">E452+E457+E462+E467</f>
        <v>94370</v>
      </c>
      <c r="F447" s="7">
        <f t="shared" si="185"/>
        <v>0</v>
      </c>
      <c r="G447" s="7">
        <f t="shared" si="185"/>
        <v>0</v>
      </c>
      <c r="H447" s="7">
        <f t="shared" si="185"/>
        <v>696890.4</v>
      </c>
      <c r="I447" s="7">
        <f t="shared" si="185"/>
        <v>100000</v>
      </c>
      <c r="J447" s="7">
        <f t="shared" si="185"/>
        <v>0</v>
      </c>
      <c r="K447" s="7">
        <f t="shared" si="185"/>
        <v>0</v>
      </c>
      <c r="L447" s="7">
        <f t="shared" si="185"/>
        <v>0</v>
      </c>
      <c r="M447" s="7">
        <f t="shared" si="185"/>
        <v>0</v>
      </c>
      <c r="N447" s="7">
        <f>N452+N457+N462+N467+N472+N477+N482+N487</f>
        <v>0</v>
      </c>
      <c r="O447" s="7">
        <f>O452+O457+O462+O467+O472+O477+O482+O487+O492+O497</f>
        <v>0</v>
      </c>
      <c r="P447" s="7">
        <f t="shared" ref="P447" si="186">P452+P457+P462+P467+P472+P477+P482+P487+P492+P497</f>
        <v>0</v>
      </c>
      <c r="Q447" s="8"/>
      <c r="R447" s="8"/>
      <c r="S447" s="8"/>
      <c r="T447" s="8"/>
      <c r="U447" s="8"/>
    </row>
    <row r="448" spans="1:21" s="6" customFormat="1" ht="30" x14ac:dyDescent="0.25">
      <c r="A448" s="66"/>
      <c r="B448" s="72"/>
      <c r="C448" s="51" t="s">
        <v>16</v>
      </c>
      <c r="D448" s="7">
        <f t="shared" si="154"/>
        <v>3915079.39</v>
      </c>
      <c r="E448" s="7">
        <f t="shared" ref="E448:M448" si="187">E453+E458+E463+E468</f>
        <v>112802</v>
      </c>
      <c r="F448" s="7">
        <f t="shared" si="187"/>
        <v>0</v>
      </c>
      <c r="G448" s="7">
        <f t="shared" si="187"/>
        <v>13074.3</v>
      </c>
      <c r="H448" s="7">
        <f t="shared" si="187"/>
        <v>294190.3</v>
      </c>
      <c r="I448" s="7">
        <f t="shared" si="187"/>
        <v>280552</v>
      </c>
      <c r="J448" s="7">
        <f t="shared" si="187"/>
        <v>0</v>
      </c>
      <c r="K448" s="7">
        <f t="shared" si="187"/>
        <v>0</v>
      </c>
      <c r="L448" s="7">
        <f t="shared" si="187"/>
        <v>0</v>
      </c>
      <c r="M448" s="7">
        <f t="shared" si="187"/>
        <v>0</v>
      </c>
      <c r="N448" s="7">
        <f t="shared" ref="N448:N450" si="188">N453+N458+N463+N468+N473+N478+N483+N488</f>
        <v>581972.09</v>
      </c>
      <c r="O448" s="7">
        <f t="shared" ref="O448:P450" si="189">O453+O458+O463+O468+O473+O478+O483+O488+O493+O498</f>
        <v>999952.3</v>
      </c>
      <c r="P448" s="7">
        <f t="shared" si="189"/>
        <v>1632536.4</v>
      </c>
      <c r="Q448" s="8"/>
      <c r="R448" s="8"/>
      <c r="S448" s="8"/>
      <c r="T448" s="8"/>
      <c r="U448" s="8"/>
    </row>
    <row r="449" spans="1:21" s="6" customFormat="1" ht="60" x14ac:dyDescent="0.25">
      <c r="A449" s="66"/>
      <c r="B449" s="72"/>
      <c r="C449" s="51" t="s">
        <v>17</v>
      </c>
      <c r="D449" s="7">
        <f t="shared" si="154"/>
        <v>2056766.02</v>
      </c>
      <c r="E449" s="7">
        <f t="shared" ref="E449:M449" si="190">E454+E459+E464+E469</f>
        <v>90416</v>
      </c>
      <c r="F449" s="7">
        <f t="shared" si="190"/>
        <v>427704.1</v>
      </c>
      <c r="G449" s="7">
        <f t="shared" si="190"/>
        <v>207944</v>
      </c>
      <c r="H449" s="7">
        <f t="shared" si="190"/>
        <v>78823.100000000006</v>
      </c>
      <c r="I449" s="7">
        <f t="shared" si="190"/>
        <v>119057</v>
      </c>
      <c r="J449" s="7">
        <f t="shared" si="190"/>
        <v>0</v>
      </c>
      <c r="K449" s="7">
        <f t="shared" si="190"/>
        <v>0</v>
      </c>
      <c r="L449" s="7">
        <f t="shared" si="190"/>
        <v>0</v>
      </c>
      <c r="M449" s="7">
        <f t="shared" si="190"/>
        <v>0</v>
      </c>
      <c r="N449" s="7">
        <f t="shared" si="188"/>
        <v>180834.11</v>
      </c>
      <c r="O449" s="7">
        <f t="shared" si="189"/>
        <v>342029.01</v>
      </c>
      <c r="P449" s="7">
        <f t="shared" si="189"/>
        <v>609958.69999999995</v>
      </c>
      <c r="Q449" s="8"/>
      <c r="R449" s="8"/>
      <c r="S449" s="8"/>
      <c r="T449" s="8"/>
      <c r="U449" s="8"/>
    </row>
    <row r="450" spans="1:21" s="6" customFormat="1" ht="30" x14ac:dyDescent="0.25">
      <c r="A450" s="67"/>
      <c r="B450" s="73"/>
      <c r="C450" s="51" t="s">
        <v>18</v>
      </c>
      <c r="D450" s="7">
        <f t="shared" si="154"/>
        <v>0</v>
      </c>
      <c r="E450" s="7">
        <f t="shared" ref="E450:M450" si="191">E455+E460+E465+E470</f>
        <v>0</v>
      </c>
      <c r="F450" s="7">
        <f t="shared" si="191"/>
        <v>0</v>
      </c>
      <c r="G450" s="7">
        <f t="shared" si="191"/>
        <v>0</v>
      </c>
      <c r="H450" s="7">
        <f t="shared" si="191"/>
        <v>0</v>
      </c>
      <c r="I450" s="7">
        <f t="shared" si="191"/>
        <v>0</v>
      </c>
      <c r="J450" s="7">
        <f t="shared" si="191"/>
        <v>0</v>
      </c>
      <c r="K450" s="7">
        <f t="shared" si="191"/>
        <v>0</v>
      </c>
      <c r="L450" s="7">
        <f t="shared" si="191"/>
        <v>0</v>
      </c>
      <c r="M450" s="7">
        <f t="shared" si="191"/>
        <v>0</v>
      </c>
      <c r="N450" s="7">
        <f t="shared" si="188"/>
        <v>0</v>
      </c>
      <c r="O450" s="7">
        <f t="shared" si="189"/>
        <v>0</v>
      </c>
      <c r="P450" s="7">
        <f t="shared" si="189"/>
        <v>0</v>
      </c>
      <c r="Q450" s="8"/>
      <c r="R450" s="8"/>
      <c r="S450" s="8"/>
      <c r="T450" s="8"/>
      <c r="U450" s="8"/>
    </row>
    <row r="451" spans="1:21" s="6" customFormat="1" ht="30" x14ac:dyDescent="0.25">
      <c r="A451" s="62" t="s">
        <v>242</v>
      </c>
      <c r="B451" s="68" t="s">
        <v>163</v>
      </c>
      <c r="C451" s="51" t="s">
        <v>14</v>
      </c>
      <c r="D451" s="7">
        <f t="shared" si="154"/>
        <v>639794.5</v>
      </c>
      <c r="E451" s="7">
        <f t="shared" ref="E451:P451" si="192">E452+E453+E454+E455</f>
        <v>279487</v>
      </c>
      <c r="F451" s="7">
        <f t="shared" si="192"/>
        <v>167225.29999999999</v>
      </c>
      <c r="G451" s="7">
        <f t="shared" si="192"/>
        <v>193082.2</v>
      </c>
      <c r="H451" s="7">
        <f t="shared" si="192"/>
        <v>0</v>
      </c>
      <c r="I451" s="7">
        <f t="shared" si="192"/>
        <v>0</v>
      </c>
      <c r="J451" s="7">
        <f t="shared" si="192"/>
        <v>0</v>
      </c>
      <c r="K451" s="7">
        <f t="shared" si="192"/>
        <v>0</v>
      </c>
      <c r="L451" s="7">
        <f t="shared" si="192"/>
        <v>0</v>
      </c>
      <c r="M451" s="7">
        <f t="shared" si="192"/>
        <v>0</v>
      </c>
      <c r="N451" s="7">
        <f t="shared" si="192"/>
        <v>0</v>
      </c>
      <c r="O451" s="7">
        <f t="shared" si="192"/>
        <v>0</v>
      </c>
      <c r="P451" s="7">
        <f t="shared" si="192"/>
        <v>0</v>
      </c>
      <c r="Q451" s="8"/>
      <c r="R451" s="8"/>
      <c r="S451" s="8"/>
      <c r="T451" s="8"/>
      <c r="U451" s="8"/>
    </row>
    <row r="452" spans="1:21" s="6" customFormat="1" ht="30" x14ac:dyDescent="0.25">
      <c r="A452" s="63"/>
      <c r="B452" s="69"/>
      <c r="C452" s="51" t="s">
        <v>22</v>
      </c>
      <c r="D452" s="7">
        <f t="shared" si="154"/>
        <v>94370</v>
      </c>
      <c r="E452" s="7">
        <v>94370</v>
      </c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21"/>
      <c r="Q452" s="8"/>
      <c r="R452" s="8"/>
      <c r="S452" s="8"/>
      <c r="T452" s="8"/>
      <c r="U452" s="8"/>
    </row>
    <row r="453" spans="1:21" s="6" customFormat="1" ht="30" x14ac:dyDescent="0.25">
      <c r="A453" s="63"/>
      <c r="B453" s="69"/>
      <c r="C453" s="51" t="s">
        <v>16</v>
      </c>
      <c r="D453" s="7">
        <f t="shared" si="154"/>
        <v>103002</v>
      </c>
      <c r="E453" s="7">
        <v>103002</v>
      </c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21"/>
      <c r="Q453" s="8"/>
      <c r="R453" s="8"/>
      <c r="S453" s="8"/>
      <c r="T453" s="8"/>
      <c r="U453" s="8"/>
    </row>
    <row r="454" spans="1:21" s="6" customFormat="1" ht="60" x14ac:dyDescent="0.25">
      <c r="A454" s="63"/>
      <c r="B454" s="69"/>
      <c r="C454" s="51" t="s">
        <v>17</v>
      </c>
      <c r="D454" s="7">
        <f t="shared" si="154"/>
        <v>442422.5</v>
      </c>
      <c r="E454" s="7">
        <v>82115</v>
      </c>
      <c r="F454" s="7">
        <v>167225.29999999999</v>
      </c>
      <c r="G454" s="7">
        <v>193082.2</v>
      </c>
      <c r="H454" s="7"/>
      <c r="I454" s="7"/>
      <c r="J454" s="7"/>
      <c r="K454" s="7"/>
      <c r="L454" s="7"/>
      <c r="M454" s="7"/>
      <c r="N454" s="7"/>
      <c r="O454" s="7"/>
      <c r="P454" s="21"/>
      <c r="Q454" s="8"/>
      <c r="R454" s="8"/>
      <c r="S454" s="8"/>
      <c r="T454" s="8"/>
      <c r="U454" s="8"/>
    </row>
    <row r="455" spans="1:21" s="6" customFormat="1" ht="30" x14ac:dyDescent="0.25">
      <c r="A455" s="64"/>
      <c r="B455" s="70"/>
      <c r="C455" s="51" t="s">
        <v>18</v>
      </c>
      <c r="D455" s="7">
        <f t="shared" ref="D455:D518" si="193">SUM(E455:P455)</f>
        <v>0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21"/>
      <c r="Q455" s="8"/>
      <c r="R455" s="8"/>
      <c r="S455" s="8"/>
      <c r="T455" s="8"/>
      <c r="U455" s="8"/>
    </row>
    <row r="456" spans="1:21" s="6" customFormat="1" ht="30" x14ac:dyDescent="0.25">
      <c r="A456" s="62" t="s">
        <v>243</v>
      </c>
      <c r="B456" s="68" t="s">
        <v>164</v>
      </c>
      <c r="C456" s="51" t="s">
        <v>14</v>
      </c>
      <c r="D456" s="7">
        <f t="shared" si="193"/>
        <v>278579.8</v>
      </c>
      <c r="E456" s="7">
        <f t="shared" ref="E456:P456" si="194">E457+E458+E459+E460</f>
        <v>18101</v>
      </c>
      <c r="F456" s="7">
        <f t="shared" si="194"/>
        <v>260478.8</v>
      </c>
      <c r="G456" s="7">
        <f t="shared" si="194"/>
        <v>0</v>
      </c>
      <c r="H456" s="7">
        <f t="shared" si="194"/>
        <v>0</v>
      </c>
      <c r="I456" s="7">
        <f t="shared" si="194"/>
        <v>0</v>
      </c>
      <c r="J456" s="7">
        <f t="shared" si="194"/>
        <v>0</v>
      </c>
      <c r="K456" s="7">
        <f t="shared" si="194"/>
        <v>0</v>
      </c>
      <c r="L456" s="7">
        <f t="shared" si="194"/>
        <v>0</v>
      </c>
      <c r="M456" s="7">
        <f t="shared" si="194"/>
        <v>0</v>
      </c>
      <c r="N456" s="7">
        <f t="shared" si="194"/>
        <v>0</v>
      </c>
      <c r="O456" s="7">
        <f t="shared" si="194"/>
        <v>0</v>
      </c>
      <c r="P456" s="7">
        <f t="shared" si="194"/>
        <v>0</v>
      </c>
      <c r="Q456" s="8"/>
      <c r="R456" s="8"/>
      <c r="S456" s="8"/>
      <c r="T456" s="8"/>
      <c r="U456" s="8"/>
    </row>
    <row r="457" spans="1:21" s="6" customFormat="1" ht="30" x14ac:dyDescent="0.25">
      <c r="A457" s="63"/>
      <c r="B457" s="69"/>
      <c r="C457" s="51" t="s">
        <v>22</v>
      </c>
      <c r="D457" s="7">
        <f t="shared" si="193"/>
        <v>0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21"/>
      <c r="Q457" s="8"/>
      <c r="R457" s="8"/>
      <c r="S457" s="8"/>
      <c r="T457" s="8"/>
      <c r="U457" s="8"/>
    </row>
    <row r="458" spans="1:21" s="6" customFormat="1" ht="30" x14ac:dyDescent="0.25">
      <c r="A458" s="63"/>
      <c r="B458" s="69"/>
      <c r="C458" s="51" t="s">
        <v>16</v>
      </c>
      <c r="D458" s="7">
        <f t="shared" si="193"/>
        <v>9800</v>
      </c>
      <c r="E458" s="7">
        <v>9800</v>
      </c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21"/>
      <c r="Q458" s="8"/>
      <c r="R458" s="8"/>
      <c r="S458" s="8"/>
      <c r="T458" s="8"/>
      <c r="U458" s="8"/>
    </row>
    <row r="459" spans="1:21" s="6" customFormat="1" ht="60" x14ac:dyDescent="0.25">
      <c r="A459" s="63"/>
      <c r="B459" s="69"/>
      <c r="C459" s="51" t="s">
        <v>17</v>
      </c>
      <c r="D459" s="7">
        <f t="shared" si="193"/>
        <v>268779.8</v>
      </c>
      <c r="E459" s="7">
        <v>8301</v>
      </c>
      <c r="F459" s="7">
        <v>260478.8</v>
      </c>
      <c r="G459" s="7"/>
      <c r="H459" s="7"/>
      <c r="I459" s="7"/>
      <c r="J459" s="7"/>
      <c r="K459" s="7"/>
      <c r="L459" s="7"/>
      <c r="M459" s="7"/>
      <c r="N459" s="7"/>
      <c r="O459" s="7"/>
      <c r="P459" s="21"/>
      <c r="Q459" s="8"/>
      <c r="R459" s="8"/>
      <c r="S459" s="8"/>
      <c r="T459" s="8"/>
      <c r="U459" s="8"/>
    </row>
    <row r="460" spans="1:21" s="6" customFormat="1" ht="30" x14ac:dyDescent="0.25">
      <c r="A460" s="64"/>
      <c r="B460" s="70"/>
      <c r="C460" s="51" t="s">
        <v>18</v>
      </c>
      <c r="D460" s="7">
        <f t="shared" si="193"/>
        <v>0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21"/>
      <c r="Q460" s="8"/>
      <c r="R460" s="8"/>
      <c r="S460" s="8"/>
      <c r="T460" s="8"/>
      <c r="U460" s="8"/>
    </row>
    <row r="461" spans="1:21" s="6" customFormat="1" ht="30" x14ac:dyDescent="0.25">
      <c r="A461" s="62" t="s">
        <v>244</v>
      </c>
      <c r="B461" s="68" t="s">
        <v>165</v>
      </c>
      <c r="C461" s="51" t="s">
        <v>14</v>
      </c>
      <c r="D461" s="7">
        <f t="shared" si="193"/>
        <v>773123.1</v>
      </c>
      <c r="E461" s="7">
        <f t="shared" ref="E461:P461" si="195">E462+E463+E464+E465</f>
        <v>0</v>
      </c>
      <c r="F461" s="7">
        <f t="shared" si="195"/>
        <v>0</v>
      </c>
      <c r="G461" s="7">
        <f t="shared" si="195"/>
        <v>27936.1</v>
      </c>
      <c r="H461" s="7">
        <f t="shared" si="195"/>
        <v>737734</v>
      </c>
      <c r="I461" s="7">
        <f t="shared" si="195"/>
        <v>7453</v>
      </c>
      <c r="J461" s="7">
        <f t="shared" si="195"/>
        <v>0</v>
      </c>
      <c r="K461" s="7">
        <f t="shared" si="195"/>
        <v>0</v>
      </c>
      <c r="L461" s="7">
        <f t="shared" si="195"/>
        <v>0</v>
      </c>
      <c r="M461" s="7">
        <f t="shared" si="195"/>
        <v>0</v>
      </c>
      <c r="N461" s="7">
        <f t="shared" si="195"/>
        <v>0</v>
      </c>
      <c r="O461" s="7">
        <f t="shared" si="195"/>
        <v>0</v>
      </c>
      <c r="P461" s="7">
        <f t="shared" si="195"/>
        <v>0</v>
      </c>
      <c r="Q461" s="8"/>
      <c r="R461" s="8"/>
      <c r="S461" s="8"/>
      <c r="T461" s="8"/>
      <c r="U461" s="8"/>
    </row>
    <row r="462" spans="1:21" s="6" customFormat="1" ht="30" x14ac:dyDescent="0.25">
      <c r="A462" s="63"/>
      <c r="B462" s="69"/>
      <c r="C462" s="51" t="s">
        <v>22</v>
      </c>
      <c r="D462" s="7">
        <f t="shared" si="193"/>
        <v>481476.5</v>
      </c>
      <c r="E462" s="7"/>
      <c r="F462" s="7">
        <v>0</v>
      </c>
      <c r="G462" s="7"/>
      <c r="H462" s="7">
        <v>481476.5</v>
      </c>
      <c r="I462" s="7"/>
      <c r="J462" s="7"/>
      <c r="K462" s="7"/>
      <c r="L462" s="7"/>
      <c r="M462" s="7"/>
      <c r="N462" s="7"/>
      <c r="O462" s="7"/>
      <c r="P462" s="21"/>
      <c r="Q462" s="8"/>
      <c r="R462" s="8"/>
      <c r="S462" s="8"/>
      <c r="T462" s="8"/>
      <c r="U462" s="8"/>
    </row>
    <row r="463" spans="1:21" s="6" customFormat="1" ht="30" x14ac:dyDescent="0.25">
      <c r="A463" s="63"/>
      <c r="B463" s="69"/>
      <c r="C463" s="51" t="s">
        <v>16</v>
      </c>
      <c r="D463" s="7">
        <f t="shared" si="193"/>
        <v>227615.6</v>
      </c>
      <c r="E463" s="7"/>
      <c r="F463" s="7">
        <v>0</v>
      </c>
      <c r="G463" s="7">
        <v>13074.3</v>
      </c>
      <c r="H463" s="7">
        <v>214541.3</v>
      </c>
      <c r="I463" s="7"/>
      <c r="J463" s="7"/>
      <c r="K463" s="7"/>
      <c r="L463" s="7"/>
      <c r="M463" s="7"/>
      <c r="N463" s="7"/>
      <c r="O463" s="7"/>
      <c r="P463" s="21"/>
      <c r="Q463" s="8"/>
      <c r="R463" s="8"/>
      <c r="S463" s="8"/>
      <c r="T463" s="8"/>
      <c r="U463" s="8"/>
    </row>
    <row r="464" spans="1:21" s="6" customFormat="1" ht="60" x14ac:dyDescent="0.25">
      <c r="A464" s="63"/>
      <c r="B464" s="69"/>
      <c r="C464" s="51" t="s">
        <v>17</v>
      </c>
      <c r="D464" s="7">
        <f t="shared" si="193"/>
        <v>64031</v>
      </c>
      <c r="E464" s="7"/>
      <c r="F464" s="7">
        <v>0</v>
      </c>
      <c r="G464" s="7">
        <v>14861.8</v>
      </c>
      <c r="H464" s="7">
        <v>41716.199999999997</v>
      </c>
      <c r="I464" s="7">
        <v>7453</v>
      </c>
      <c r="J464" s="7"/>
      <c r="K464" s="7"/>
      <c r="L464" s="7"/>
      <c r="M464" s="7"/>
      <c r="N464" s="7"/>
      <c r="O464" s="7"/>
      <c r="P464" s="21"/>
      <c r="Q464" s="8"/>
      <c r="R464" s="8"/>
      <c r="S464" s="8"/>
      <c r="T464" s="8"/>
      <c r="U464" s="8"/>
    </row>
    <row r="465" spans="1:21" s="6" customFormat="1" ht="30" x14ac:dyDescent="0.25">
      <c r="A465" s="64"/>
      <c r="B465" s="70"/>
      <c r="C465" s="51" t="s">
        <v>18</v>
      </c>
      <c r="D465" s="7">
        <f t="shared" si="193"/>
        <v>0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21"/>
      <c r="Q465" s="8"/>
      <c r="R465" s="8"/>
      <c r="S465" s="8"/>
      <c r="T465" s="8"/>
      <c r="U465" s="8"/>
    </row>
    <row r="466" spans="1:21" s="6" customFormat="1" ht="30" x14ac:dyDescent="0.25">
      <c r="A466" s="62" t="s">
        <v>245</v>
      </c>
      <c r="B466" s="68" t="s">
        <v>166</v>
      </c>
      <c r="C466" s="51" t="s">
        <v>14</v>
      </c>
      <c r="D466" s="7">
        <f t="shared" si="193"/>
        <v>824325.8</v>
      </c>
      <c r="E466" s="7">
        <f t="shared" ref="E466:P466" si="196">E467+E468+E469+E470</f>
        <v>0</v>
      </c>
      <c r="F466" s="7">
        <f t="shared" si="196"/>
        <v>0</v>
      </c>
      <c r="G466" s="7">
        <f t="shared" si="196"/>
        <v>0</v>
      </c>
      <c r="H466" s="7">
        <f t="shared" si="196"/>
        <v>332169.8</v>
      </c>
      <c r="I466" s="7">
        <f t="shared" si="196"/>
        <v>492156</v>
      </c>
      <c r="J466" s="7">
        <f t="shared" si="196"/>
        <v>0</v>
      </c>
      <c r="K466" s="7">
        <f t="shared" si="196"/>
        <v>0</v>
      </c>
      <c r="L466" s="7">
        <f t="shared" si="196"/>
        <v>0</v>
      </c>
      <c r="M466" s="7">
        <f t="shared" si="196"/>
        <v>0</v>
      </c>
      <c r="N466" s="7">
        <f t="shared" si="196"/>
        <v>0</v>
      </c>
      <c r="O466" s="7">
        <f t="shared" si="196"/>
        <v>0</v>
      </c>
      <c r="P466" s="7">
        <f t="shared" si="196"/>
        <v>0</v>
      </c>
      <c r="Q466" s="8"/>
      <c r="R466" s="8"/>
      <c r="S466" s="8"/>
      <c r="T466" s="8"/>
      <c r="U466" s="8"/>
    </row>
    <row r="467" spans="1:21" s="6" customFormat="1" ht="30" x14ac:dyDescent="0.25">
      <c r="A467" s="63"/>
      <c r="B467" s="69"/>
      <c r="C467" s="51" t="s">
        <v>22</v>
      </c>
      <c r="D467" s="7">
        <f t="shared" si="193"/>
        <v>315413.90000000002</v>
      </c>
      <c r="E467" s="7"/>
      <c r="F467" s="7"/>
      <c r="G467" s="7"/>
      <c r="H467" s="7">
        <v>215413.9</v>
      </c>
      <c r="I467" s="7">
        <v>100000</v>
      </c>
      <c r="J467" s="7"/>
      <c r="K467" s="7"/>
      <c r="L467" s="7"/>
      <c r="M467" s="7"/>
      <c r="N467" s="7"/>
      <c r="O467" s="7"/>
      <c r="P467" s="21"/>
      <c r="Q467" s="8"/>
      <c r="R467" s="8"/>
      <c r="S467" s="8"/>
      <c r="T467" s="8"/>
      <c r="U467" s="8"/>
    </row>
    <row r="468" spans="1:21" s="6" customFormat="1" ht="30" x14ac:dyDescent="0.25">
      <c r="A468" s="63"/>
      <c r="B468" s="69"/>
      <c r="C468" s="51" t="s">
        <v>16</v>
      </c>
      <c r="D468" s="7">
        <f t="shared" si="193"/>
        <v>360201</v>
      </c>
      <c r="E468" s="7"/>
      <c r="F468" s="7"/>
      <c r="G468" s="7"/>
      <c r="H468" s="7">
        <v>79649</v>
      </c>
      <c r="I468" s="7">
        <v>280552</v>
      </c>
      <c r="J468" s="7"/>
      <c r="K468" s="7"/>
      <c r="L468" s="7"/>
      <c r="M468" s="7"/>
      <c r="N468" s="7"/>
      <c r="O468" s="7"/>
      <c r="P468" s="21"/>
      <c r="Q468" s="8"/>
      <c r="R468" s="8"/>
      <c r="S468" s="8"/>
      <c r="T468" s="8"/>
      <c r="U468" s="8"/>
    </row>
    <row r="469" spans="1:21" s="6" customFormat="1" ht="60" x14ac:dyDescent="0.25">
      <c r="A469" s="63"/>
      <c r="B469" s="69"/>
      <c r="C469" s="51" t="s">
        <v>17</v>
      </c>
      <c r="D469" s="7">
        <f t="shared" si="193"/>
        <v>148710.9</v>
      </c>
      <c r="E469" s="7"/>
      <c r="F469" s="7"/>
      <c r="G469" s="7"/>
      <c r="H469" s="7">
        <v>37106.9</v>
      </c>
      <c r="I469" s="7">
        <v>111604</v>
      </c>
      <c r="J469" s="7"/>
      <c r="K469" s="7"/>
      <c r="L469" s="7"/>
      <c r="M469" s="7"/>
      <c r="N469" s="7"/>
      <c r="O469" s="7"/>
      <c r="P469" s="21"/>
      <c r="Q469" s="8"/>
      <c r="R469" s="8"/>
      <c r="S469" s="8"/>
      <c r="T469" s="8"/>
      <c r="U469" s="8"/>
    </row>
    <row r="470" spans="1:21" s="6" customFormat="1" ht="30" x14ac:dyDescent="0.25">
      <c r="A470" s="64"/>
      <c r="B470" s="70"/>
      <c r="C470" s="51" t="s">
        <v>18</v>
      </c>
      <c r="D470" s="7">
        <f t="shared" si="193"/>
        <v>0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21"/>
      <c r="Q470" s="8"/>
      <c r="R470" s="8"/>
      <c r="S470" s="8"/>
      <c r="T470" s="8"/>
      <c r="U470" s="8"/>
    </row>
    <row r="471" spans="1:21" s="6" customFormat="1" ht="30" x14ac:dyDescent="0.25">
      <c r="A471" s="62" t="s">
        <v>294</v>
      </c>
      <c r="B471" s="68" t="s">
        <v>300</v>
      </c>
      <c r="C471" s="51" t="s">
        <v>14</v>
      </c>
      <c r="D471" s="7">
        <f t="shared" si="193"/>
        <v>1278877.8999999999</v>
      </c>
      <c r="E471" s="7">
        <f t="shared" ref="E471:M471" si="197">E472+E473+E474+E475</f>
        <v>0</v>
      </c>
      <c r="F471" s="7">
        <f t="shared" si="197"/>
        <v>0</v>
      </c>
      <c r="G471" s="7">
        <f t="shared" si="197"/>
        <v>0</v>
      </c>
      <c r="H471" s="7">
        <f t="shared" si="197"/>
        <v>0</v>
      </c>
      <c r="I471" s="7">
        <f t="shared" si="197"/>
        <v>0</v>
      </c>
      <c r="J471" s="7">
        <f t="shared" si="197"/>
        <v>0</v>
      </c>
      <c r="K471" s="7">
        <f t="shared" si="197"/>
        <v>0</v>
      </c>
      <c r="L471" s="7">
        <f t="shared" si="197"/>
        <v>0</v>
      </c>
      <c r="M471" s="7">
        <f t="shared" si="197"/>
        <v>0</v>
      </c>
      <c r="N471" s="7">
        <f t="shared" ref="N471:P471" si="198">N472+N473+N474+N475</f>
        <v>10</v>
      </c>
      <c r="O471" s="7">
        <f t="shared" si="198"/>
        <v>54644.800000000003</v>
      </c>
      <c r="P471" s="7">
        <f t="shared" si="198"/>
        <v>1224223.1000000001</v>
      </c>
      <c r="Q471" s="8"/>
      <c r="R471" s="8"/>
      <c r="S471" s="8"/>
      <c r="T471" s="8"/>
      <c r="U471" s="8"/>
    </row>
    <row r="472" spans="1:21" s="6" customFormat="1" ht="30" x14ac:dyDescent="0.25">
      <c r="A472" s="63"/>
      <c r="B472" s="69"/>
      <c r="C472" s="51" t="s">
        <v>22</v>
      </c>
      <c r="D472" s="7">
        <f t="shared" si="193"/>
        <v>0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30"/>
      <c r="P472" s="21"/>
      <c r="Q472" s="8"/>
      <c r="R472" s="8"/>
      <c r="S472" s="8"/>
      <c r="T472" s="8"/>
      <c r="U472" s="8"/>
    </row>
    <row r="473" spans="1:21" s="6" customFormat="1" ht="30" x14ac:dyDescent="0.25">
      <c r="A473" s="63"/>
      <c r="B473" s="69"/>
      <c r="C473" s="51" t="s">
        <v>16</v>
      </c>
      <c r="D473" s="7">
        <f t="shared" si="193"/>
        <v>931241.8</v>
      </c>
      <c r="E473" s="7"/>
      <c r="F473" s="7"/>
      <c r="G473" s="7"/>
      <c r="H473" s="7"/>
      <c r="I473" s="7"/>
      <c r="J473" s="7"/>
      <c r="K473" s="7"/>
      <c r="L473" s="7"/>
      <c r="M473" s="7"/>
      <c r="N473" s="7">
        <v>7.4</v>
      </c>
      <c r="O473" s="24">
        <v>40000</v>
      </c>
      <c r="P473" s="21">
        <v>891234.4</v>
      </c>
      <c r="Q473" s="8"/>
      <c r="R473" s="8"/>
      <c r="S473" s="8"/>
      <c r="T473" s="8"/>
      <c r="U473" s="8"/>
    </row>
    <row r="474" spans="1:21" s="6" customFormat="1" ht="60" x14ac:dyDescent="0.25">
      <c r="A474" s="63"/>
      <c r="B474" s="69"/>
      <c r="C474" s="51" t="s">
        <v>17</v>
      </c>
      <c r="D474" s="7">
        <f t="shared" si="193"/>
        <v>347636.1</v>
      </c>
      <c r="E474" s="7"/>
      <c r="F474" s="7"/>
      <c r="G474" s="7"/>
      <c r="H474" s="7"/>
      <c r="I474" s="7"/>
      <c r="J474" s="7"/>
      <c r="K474" s="7"/>
      <c r="L474" s="7"/>
      <c r="M474" s="7"/>
      <c r="N474" s="7">
        <v>2.6</v>
      </c>
      <c r="O474" s="24">
        <v>14644.8</v>
      </c>
      <c r="P474" s="21">
        <v>332988.7</v>
      </c>
      <c r="Q474" s="8"/>
      <c r="R474" s="8"/>
      <c r="S474" s="8"/>
      <c r="T474" s="8"/>
      <c r="U474" s="8"/>
    </row>
    <row r="475" spans="1:21" s="6" customFormat="1" ht="30" x14ac:dyDescent="0.25">
      <c r="A475" s="64"/>
      <c r="B475" s="70"/>
      <c r="C475" s="51" t="s">
        <v>18</v>
      </c>
      <c r="D475" s="7">
        <f t="shared" si="193"/>
        <v>0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30"/>
      <c r="P475" s="21"/>
      <c r="Q475" s="8"/>
      <c r="R475" s="8"/>
      <c r="S475" s="8"/>
      <c r="T475" s="8"/>
      <c r="U475" s="8"/>
    </row>
    <row r="476" spans="1:21" s="6" customFormat="1" ht="30" x14ac:dyDescent="0.25">
      <c r="A476" s="62" t="s">
        <v>301</v>
      </c>
      <c r="B476" s="68" t="s">
        <v>314</v>
      </c>
      <c r="C476" s="51" t="s">
        <v>14</v>
      </c>
      <c r="D476" s="7">
        <f t="shared" si="193"/>
        <v>478.58</v>
      </c>
      <c r="E476" s="7">
        <f t="shared" ref="E476:M476" si="199">E477+E478+E479+E480</f>
        <v>0</v>
      </c>
      <c r="F476" s="7">
        <f t="shared" si="199"/>
        <v>0</v>
      </c>
      <c r="G476" s="7">
        <f t="shared" si="199"/>
        <v>0</v>
      </c>
      <c r="H476" s="7">
        <f t="shared" si="199"/>
        <v>0</v>
      </c>
      <c r="I476" s="7">
        <f t="shared" si="199"/>
        <v>0</v>
      </c>
      <c r="J476" s="7">
        <f t="shared" si="199"/>
        <v>0</v>
      </c>
      <c r="K476" s="7">
        <f t="shared" si="199"/>
        <v>0</v>
      </c>
      <c r="L476" s="7">
        <f t="shared" si="199"/>
        <v>0</v>
      </c>
      <c r="M476" s="7">
        <f t="shared" si="199"/>
        <v>0</v>
      </c>
      <c r="N476" s="7">
        <f t="shared" ref="N476:P476" si="200">N477+N478+N479+N480</f>
        <v>478.58</v>
      </c>
      <c r="O476" s="7">
        <f t="shared" si="200"/>
        <v>0</v>
      </c>
      <c r="P476" s="7">
        <f t="shared" si="200"/>
        <v>0</v>
      </c>
      <c r="Q476" s="8"/>
      <c r="R476" s="8"/>
      <c r="S476" s="8"/>
      <c r="T476" s="8"/>
      <c r="U476" s="8"/>
    </row>
    <row r="477" spans="1:21" s="6" customFormat="1" ht="30" x14ac:dyDescent="0.25">
      <c r="A477" s="63"/>
      <c r="B477" s="69"/>
      <c r="C477" s="51" t="s">
        <v>22</v>
      </c>
      <c r="D477" s="7">
        <f t="shared" si="193"/>
        <v>0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21"/>
      <c r="Q477" s="8"/>
      <c r="R477" s="8"/>
      <c r="S477" s="8"/>
      <c r="T477" s="8"/>
      <c r="U477" s="8"/>
    </row>
    <row r="478" spans="1:21" s="6" customFormat="1" ht="30" x14ac:dyDescent="0.25">
      <c r="A478" s="63"/>
      <c r="B478" s="69"/>
      <c r="C478" s="51" t="s">
        <v>16</v>
      </c>
      <c r="D478" s="7">
        <f t="shared" si="193"/>
        <v>0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21"/>
      <c r="Q478" s="8"/>
      <c r="R478" s="8"/>
      <c r="S478" s="8"/>
      <c r="T478" s="8"/>
      <c r="U478" s="8"/>
    </row>
    <row r="479" spans="1:21" s="6" customFormat="1" ht="60" x14ac:dyDescent="0.25">
      <c r="A479" s="63"/>
      <c r="B479" s="69"/>
      <c r="C479" s="51" t="s">
        <v>17</v>
      </c>
      <c r="D479" s="7">
        <f t="shared" si="193"/>
        <v>478.58</v>
      </c>
      <c r="E479" s="7"/>
      <c r="F479" s="7"/>
      <c r="G479" s="7"/>
      <c r="H479" s="7"/>
      <c r="I479" s="7"/>
      <c r="J479" s="7"/>
      <c r="K479" s="7"/>
      <c r="L479" s="7"/>
      <c r="M479" s="7"/>
      <c r="N479" s="7">
        <v>478.58</v>
      </c>
      <c r="O479" s="7"/>
      <c r="P479" s="21"/>
      <c r="Q479" s="8"/>
      <c r="R479" s="8"/>
      <c r="S479" s="8"/>
      <c r="T479" s="8"/>
      <c r="U479" s="8"/>
    </row>
    <row r="480" spans="1:21" s="6" customFormat="1" ht="30" x14ac:dyDescent="0.25">
      <c r="A480" s="64"/>
      <c r="B480" s="70"/>
      <c r="C480" s="51" t="s">
        <v>18</v>
      </c>
      <c r="D480" s="7">
        <f t="shared" si="193"/>
        <v>0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21"/>
      <c r="Q480" s="8"/>
      <c r="R480" s="8"/>
      <c r="S480" s="8"/>
      <c r="T480" s="8"/>
      <c r="U480" s="8"/>
    </row>
    <row r="481" spans="1:21" s="6" customFormat="1" ht="30" x14ac:dyDescent="0.25">
      <c r="A481" s="62" t="s">
        <v>302</v>
      </c>
      <c r="B481" s="68" t="s">
        <v>303</v>
      </c>
      <c r="C481" s="51" t="s">
        <v>14</v>
      </c>
      <c r="D481" s="7">
        <f t="shared" si="193"/>
        <v>239.79</v>
      </c>
      <c r="E481" s="7">
        <f t="shared" ref="E481:M481" si="201">E482+E483+E484+E485</f>
        <v>0</v>
      </c>
      <c r="F481" s="7">
        <f t="shared" si="201"/>
        <v>0</v>
      </c>
      <c r="G481" s="7">
        <f t="shared" si="201"/>
        <v>0</v>
      </c>
      <c r="H481" s="7">
        <f t="shared" si="201"/>
        <v>0</v>
      </c>
      <c r="I481" s="7">
        <f t="shared" si="201"/>
        <v>0</v>
      </c>
      <c r="J481" s="7">
        <f t="shared" si="201"/>
        <v>0</v>
      </c>
      <c r="K481" s="7">
        <f t="shared" si="201"/>
        <v>0</v>
      </c>
      <c r="L481" s="7">
        <f t="shared" si="201"/>
        <v>0</v>
      </c>
      <c r="M481" s="7">
        <f t="shared" si="201"/>
        <v>0</v>
      </c>
      <c r="N481" s="7">
        <f t="shared" ref="N481:P481" si="202">N482+N483+N484+N485</f>
        <v>239.79</v>
      </c>
      <c r="O481" s="7">
        <f t="shared" si="202"/>
        <v>0</v>
      </c>
      <c r="P481" s="7">
        <f t="shared" si="202"/>
        <v>0</v>
      </c>
      <c r="Q481" s="8"/>
      <c r="R481" s="8"/>
      <c r="S481" s="8"/>
      <c r="T481" s="8"/>
      <c r="U481" s="8"/>
    </row>
    <row r="482" spans="1:21" s="6" customFormat="1" ht="30" x14ac:dyDescent="0.25">
      <c r="A482" s="63"/>
      <c r="B482" s="69"/>
      <c r="C482" s="51" t="s">
        <v>22</v>
      </c>
      <c r="D482" s="7">
        <f t="shared" si="193"/>
        <v>0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21"/>
      <c r="Q482" s="8"/>
      <c r="R482" s="8"/>
      <c r="S482" s="8"/>
      <c r="T482" s="8"/>
      <c r="U482" s="8"/>
    </row>
    <row r="483" spans="1:21" s="6" customFormat="1" ht="30" x14ac:dyDescent="0.25">
      <c r="A483" s="63"/>
      <c r="B483" s="69"/>
      <c r="C483" s="51" t="s">
        <v>16</v>
      </c>
      <c r="D483" s="7">
        <f t="shared" si="193"/>
        <v>0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21"/>
      <c r="Q483" s="8"/>
      <c r="R483" s="8"/>
      <c r="S483" s="8"/>
      <c r="T483" s="8"/>
      <c r="U483" s="8"/>
    </row>
    <row r="484" spans="1:21" s="6" customFormat="1" ht="60" x14ac:dyDescent="0.25">
      <c r="A484" s="63"/>
      <c r="B484" s="69"/>
      <c r="C484" s="51" t="s">
        <v>17</v>
      </c>
      <c r="D484" s="7">
        <f t="shared" si="193"/>
        <v>239.79</v>
      </c>
      <c r="E484" s="7"/>
      <c r="F484" s="7"/>
      <c r="G484" s="7"/>
      <c r="H484" s="7"/>
      <c r="I484" s="7"/>
      <c r="J484" s="7"/>
      <c r="K484" s="7"/>
      <c r="L484" s="7"/>
      <c r="M484" s="7"/>
      <c r="N484" s="7">
        <v>239.79</v>
      </c>
      <c r="O484" s="7"/>
      <c r="P484" s="21"/>
      <c r="Q484" s="8"/>
      <c r="R484" s="8"/>
      <c r="S484" s="8"/>
      <c r="T484" s="8"/>
      <c r="U484" s="8"/>
    </row>
    <row r="485" spans="1:21" s="6" customFormat="1" ht="30" x14ac:dyDescent="0.25">
      <c r="A485" s="64"/>
      <c r="B485" s="70"/>
      <c r="C485" s="51" t="s">
        <v>18</v>
      </c>
      <c r="D485" s="7">
        <f t="shared" si="193"/>
        <v>0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21"/>
      <c r="Q485" s="8"/>
      <c r="R485" s="8"/>
      <c r="S485" s="8"/>
      <c r="T485" s="8"/>
      <c r="U485" s="8"/>
    </row>
    <row r="486" spans="1:21" s="6" customFormat="1" ht="30" x14ac:dyDescent="0.25">
      <c r="A486" s="65" t="s">
        <v>308</v>
      </c>
      <c r="B486" s="71" t="s">
        <v>290</v>
      </c>
      <c r="C486" s="51" t="s">
        <v>14</v>
      </c>
      <c r="D486" s="7">
        <f t="shared" si="193"/>
        <v>2921551.07</v>
      </c>
      <c r="E486" s="7">
        <f t="shared" ref="E486:P486" si="203">E487+E488+E489+E490</f>
        <v>0</v>
      </c>
      <c r="F486" s="7">
        <f t="shared" si="203"/>
        <v>0</v>
      </c>
      <c r="G486" s="7">
        <f t="shared" si="203"/>
        <v>0</v>
      </c>
      <c r="H486" s="7">
        <f t="shared" si="203"/>
        <v>0</v>
      </c>
      <c r="I486" s="7">
        <f t="shared" si="203"/>
        <v>0</v>
      </c>
      <c r="J486" s="7">
        <f t="shared" si="203"/>
        <v>0</v>
      </c>
      <c r="K486" s="7">
        <f t="shared" si="203"/>
        <v>0</v>
      </c>
      <c r="L486" s="7">
        <f t="shared" si="203"/>
        <v>0</v>
      </c>
      <c r="M486" s="7">
        <f t="shared" si="203"/>
        <v>0</v>
      </c>
      <c r="N486" s="7">
        <f t="shared" si="203"/>
        <v>762077.83</v>
      </c>
      <c r="O486" s="7">
        <f t="shared" si="203"/>
        <v>1141201.24</v>
      </c>
      <c r="P486" s="7">
        <f t="shared" si="203"/>
        <v>1018272</v>
      </c>
      <c r="Q486" s="8"/>
      <c r="R486" s="8"/>
      <c r="S486" s="8"/>
      <c r="T486" s="8"/>
      <c r="U486" s="8"/>
    </row>
    <row r="487" spans="1:21" s="6" customFormat="1" ht="30" x14ac:dyDescent="0.25">
      <c r="A487" s="66"/>
      <c r="B487" s="72"/>
      <c r="C487" s="51" t="s">
        <v>22</v>
      </c>
      <c r="D487" s="7">
        <f t="shared" si="193"/>
        <v>0</v>
      </c>
      <c r="E487" s="7"/>
      <c r="F487" s="7"/>
      <c r="G487" s="7"/>
      <c r="H487" s="7"/>
      <c r="I487" s="7"/>
      <c r="J487" s="7"/>
      <c r="K487" s="7"/>
      <c r="L487" s="7"/>
      <c r="M487" s="7"/>
      <c r="N487" s="11"/>
      <c r="O487" s="30"/>
      <c r="P487" s="21"/>
      <c r="Q487" s="8"/>
      <c r="R487" s="8"/>
      <c r="S487" s="8"/>
      <c r="T487" s="8"/>
      <c r="U487" s="8"/>
    </row>
    <row r="488" spans="1:21" s="6" customFormat="1" ht="30" x14ac:dyDescent="0.25">
      <c r="A488" s="66"/>
      <c r="B488" s="72"/>
      <c r="C488" s="51" t="s">
        <v>16</v>
      </c>
      <c r="D488" s="7">
        <f t="shared" si="193"/>
        <v>2158625.9900000002</v>
      </c>
      <c r="E488" s="7"/>
      <c r="F488" s="7"/>
      <c r="G488" s="7"/>
      <c r="H488" s="7"/>
      <c r="I488" s="7"/>
      <c r="J488" s="7"/>
      <c r="K488" s="7"/>
      <c r="L488" s="7"/>
      <c r="M488" s="7"/>
      <c r="N488" s="11">
        <v>581964.68999999994</v>
      </c>
      <c r="O488" s="24">
        <v>835359.3</v>
      </c>
      <c r="P488" s="21">
        <v>741302</v>
      </c>
      <c r="Q488" s="8"/>
      <c r="R488" s="8"/>
      <c r="S488" s="8"/>
      <c r="T488" s="8"/>
      <c r="U488" s="8"/>
    </row>
    <row r="489" spans="1:21" s="6" customFormat="1" ht="60" x14ac:dyDescent="0.25">
      <c r="A489" s="66"/>
      <c r="B489" s="72"/>
      <c r="C489" s="51" t="s">
        <v>17</v>
      </c>
      <c r="D489" s="7">
        <f t="shared" si="193"/>
        <v>762925.08</v>
      </c>
      <c r="E489" s="7"/>
      <c r="F489" s="7"/>
      <c r="G489" s="7"/>
      <c r="H489" s="7"/>
      <c r="I489" s="7"/>
      <c r="J489" s="7"/>
      <c r="K489" s="7"/>
      <c r="L489" s="7"/>
      <c r="M489" s="7"/>
      <c r="N489" s="11">
        <v>180113.14</v>
      </c>
      <c r="O489" s="24">
        <v>305841.94</v>
      </c>
      <c r="P489" s="21">
        <v>276970</v>
      </c>
      <c r="Q489" s="8"/>
      <c r="R489" s="8"/>
      <c r="S489" s="8"/>
      <c r="T489" s="8"/>
      <c r="U489" s="8"/>
    </row>
    <row r="490" spans="1:21" s="6" customFormat="1" ht="30" x14ac:dyDescent="0.25">
      <c r="A490" s="67"/>
      <c r="B490" s="73"/>
      <c r="C490" s="51" t="s">
        <v>18</v>
      </c>
      <c r="D490" s="7">
        <f t="shared" si="193"/>
        <v>0</v>
      </c>
      <c r="E490" s="7"/>
      <c r="F490" s="7"/>
      <c r="G490" s="7"/>
      <c r="H490" s="7"/>
      <c r="I490" s="7"/>
      <c r="J490" s="7"/>
      <c r="K490" s="7"/>
      <c r="L490" s="7"/>
      <c r="M490" s="7"/>
      <c r="N490" s="11"/>
      <c r="O490" s="30"/>
      <c r="P490" s="21"/>
      <c r="Q490" s="8"/>
      <c r="R490" s="8"/>
      <c r="S490" s="8"/>
      <c r="T490" s="8"/>
      <c r="U490" s="8"/>
    </row>
    <row r="491" spans="1:21" s="6" customFormat="1" ht="30" x14ac:dyDescent="0.25">
      <c r="A491" s="62" t="s">
        <v>329</v>
      </c>
      <c r="B491" s="68" t="s">
        <v>286</v>
      </c>
      <c r="C491" s="51" t="s">
        <v>14</v>
      </c>
      <c r="D491" s="7">
        <f t="shared" si="193"/>
        <v>145795.87</v>
      </c>
      <c r="E491" s="7">
        <f t="shared" ref="E491:P491" si="204">E492+E493+E494+E495</f>
        <v>0</v>
      </c>
      <c r="F491" s="7">
        <f t="shared" si="204"/>
        <v>0</v>
      </c>
      <c r="G491" s="7">
        <f t="shared" si="204"/>
        <v>0</v>
      </c>
      <c r="H491" s="7">
        <f t="shared" si="204"/>
        <v>0</v>
      </c>
      <c r="I491" s="7">
        <f t="shared" si="204"/>
        <v>0</v>
      </c>
      <c r="J491" s="7">
        <f t="shared" si="204"/>
        <v>0</v>
      </c>
      <c r="K491" s="7">
        <f t="shared" si="204"/>
        <v>0</v>
      </c>
      <c r="L491" s="7">
        <f t="shared" si="204"/>
        <v>0</v>
      </c>
      <c r="M491" s="7">
        <f t="shared" si="204"/>
        <v>0</v>
      </c>
      <c r="N491" s="7">
        <f t="shared" si="204"/>
        <v>0</v>
      </c>
      <c r="O491" s="7">
        <f t="shared" si="204"/>
        <v>145795.87</v>
      </c>
      <c r="P491" s="7">
        <f t="shared" si="204"/>
        <v>0</v>
      </c>
      <c r="Q491" s="8"/>
      <c r="R491" s="8"/>
      <c r="S491" s="8"/>
      <c r="T491" s="8"/>
      <c r="U491" s="8"/>
    </row>
    <row r="492" spans="1:21" s="6" customFormat="1" ht="30" x14ac:dyDescent="0.25">
      <c r="A492" s="63"/>
      <c r="B492" s="69"/>
      <c r="C492" s="51" t="s">
        <v>22</v>
      </c>
      <c r="D492" s="7">
        <f t="shared" si="193"/>
        <v>0</v>
      </c>
      <c r="E492" s="7"/>
      <c r="F492" s="7"/>
      <c r="G492" s="7"/>
      <c r="H492" s="7"/>
      <c r="I492" s="7"/>
      <c r="J492" s="7"/>
      <c r="K492" s="7"/>
      <c r="L492" s="7"/>
      <c r="M492" s="7"/>
      <c r="N492" s="11"/>
      <c r="O492" s="30"/>
      <c r="P492" s="21"/>
      <c r="Q492" s="8"/>
      <c r="R492" s="8"/>
      <c r="S492" s="8"/>
      <c r="T492" s="8"/>
      <c r="U492" s="8"/>
    </row>
    <row r="493" spans="1:21" s="6" customFormat="1" ht="30" x14ac:dyDescent="0.25">
      <c r="A493" s="63"/>
      <c r="B493" s="69"/>
      <c r="C493" s="51" t="s">
        <v>16</v>
      </c>
      <c r="D493" s="7">
        <f t="shared" si="193"/>
        <v>124344.2</v>
      </c>
      <c r="E493" s="7"/>
      <c r="F493" s="7"/>
      <c r="G493" s="7"/>
      <c r="H493" s="7"/>
      <c r="I493" s="7"/>
      <c r="J493" s="7"/>
      <c r="K493" s="7"/>
      <c r="L493" s="7"/>
      <c r="M493" s="7"/>
      <c r="N493" s="11"/>
      <c r="O493" s="30">
        <v>124344.2</v>
      </c>
      <c r="P493" s="21"/>
      <c r="Q493" s="8"/>
      <c r="R493" s="8"/>
      <c r="S493" s="8"/>
      <c r="T493" s="8"/>
      <c r="U493" s="8"/>
    </row>
    <row r="494" spans="1:21" s="6" customFormat="1" ht="60" x14ac:dyDescent="0.25">
      <c r="A494" s="63"/>
      <c r="B494" s="69"/>
      <c r="C494" s="51" t="s">
        <v>17</v>
      </c>
      <c r="D494" s="7">
        <f t="shared" si="193"/>
        <v>21451.67</v>
      </c>
      <c r="E494" s="7"/>
      <c r="F494" s="7"/>
      <c r="G494" s="7"/>
      <c r="H494" s="7"/>
      <c r="I494" s="7"/>
      <c r="J494" s="7"/>
      <c r="K494" s="7"/>
      <c r="L494" s="7"/>
      <c r="M494" s="7"/>
      <c r="N494" s="11"/>
      <c r="O494" s="30">
        <v>21451.67</v>
      </c>
      <c r="P494" s="21"/>
      <c r="Q494" s="8"/>
      <c r="R494" s="8"/>
      <c r="S494" s="8"/>
      <c r="T494" s="8"/>
      <c r="U494" s="8"/>
    </row>
    <row r="495" spans="1:21" s="6" customFormat="1" ht="30" x14ac:dyDescent="0.25">
      <c r="A495" s="64"/>
      <c r="B495" s="70"/>
      <c r="C495" s="51" t="s">
        <v>18</v>
      </c>
      <c r="D495" s="7">
        <f t="shared" si="193"/>
        <v>0</v>
      </c>
      <c r="E495" s="7"/>
      <c r="F495" s="7"/>
      <c r="G495" s="7"/>
      <c r="H495" s="7"/>
      <c r="I495" s="7"/>
      <c r="J495" s="7"/>
      <c r="K495" s="7"/>
      <c r="L495" s="7"/>
      <c r="M495" s="7"/>
      <c r="N495" s="11"/>
      <c r="O495" s="30"/>
      <c r="P495" s="21"/>
      <c r="Q495" s="8"/>
      <c r="R495" s="8"/>
      <c r="S495" s="8"/>
      <c r="T495" s="8"/>
      <c r="U495" s="8"/>
    </row>
    <row r="496" spans="1:21" s="6" customFormat="1" ht="30" x14ac:dyDescent="0.25">
      <c r="A496" s="62" t="s">
        <v>330</v>
      </c>
      <c r="B496" s="68" t="s">
        <v>198</v>
      </c>
      <c r="C496" s="51" t="s">
        <v>14</v>
      </c>
      <c r="D496" s="7">
        <f t="shared" si="193"/>
        <v>339.4</v>
      </c>
      <c r="E496" s="7">
        <f t="shared" ref="E496:P496" si="205">E497+E498+E499+E500</f>
        <v>0</v>
      </c>
      <c r="F496" s="7">
        <f t="shared" si="205"/>
        <v>0</v>
      </c>
      <c r="G496" s="7">
        <f t="shared" si="205"/>
        <v>0</v>
      </c>
      <c r="H496" s="7">
        <f t="shared" si="205"/>
        <v>0</v>
      </c>
      <c r="I496" s="7">
        <f t="shared" si="205"/>
        <v>0</v>
      </c>
      <c r="J496" s="7">
        <f t="shared" si="205"/>
        <v>0</v>
      </c>
      <c r="K496" s="7">
        <f t="shared" si="205"/>
        <v>0</v>
      </c>
      <c r="L496" s="7">
        <f t="shared" si="205"/>
        <v>0</v>
      </c>
      <c r="M496" s="7">
        <f t="shared" si="205"/>
        <v>0</v>
      </c>
      <c r="N496" s="7">
        <f t="shared" si="205"/>
        <v>0</v>
      </c>
      <c r="O496" s="7">
        <f t="shared" si="205"/>
        <v>339.4</v>
      </c>
      <c r="P496" s="7">
        <f t="shared" si="205"/>
        <v>0</v>
      </c>
      <c r="Q496" s="8"/>
      <c r="R496" s="8"/>
      <c r="S496" s="8"/>
      <c r="T496" s="8"/>
      <c r="U496" s="8"/>
    </row>
    <row r="497" spans="1:21" s="6" customFormat="1" ht="30" x14ac:dyDescent="0.25">
      <c r="A497" s="63"/>
      <c r="B497" s="69"/>
      <c r="C497" s="51" t="s">
        <v>22</v>
      </c>
      <c r="D497" s="7">
        <f t="shared" si="193"/>
        <v>0</v>
      </c>
      <c r="E497" s="7"/>
      <c r="F497" s="7"/>
      <c r="G497" s="7"/>
      <c r="H497" s="7"/>
      <c r="I497" s="7"/>
      <c r="J497" s="7"/>
      <c r="K497" s="7"/>
      <c r="L497" s="7"/>
      <c r="M497" s="7"/>
      <c r="N497" s="11"/>
      <c r="O497" s="30"/>
      <c r="P497" s="21"/>
      <c r="Q497" s="8"/>
      <c r="R497" s="8"/>
      <c r="S497" s="8"/>
      <c r="T497" s="8"/>
      <c r="U497" s="8"/>
    </row>
    <row r="498" spans="1:21" s="6" customFormat="1" ht="30" x14ac:dyDescent="0.25">
      <c r="A498" s="63"/>
      <c r="B498" s="69"/>
      <c r="C498" s="51" t="s">
        <v>16</v>
      </c>
      <c r="D498" s="7">
        <f t="shared" si="193"/>
        <v>248.8</v>
      </c>
      <c r="E498" s="7"/>
      <c r="F498" s="7"/>
      <c r="G498" s="7"/>
      <c r="H498" s="7"/>
      <c r="I498" s="7"/>
      <c r="J498" s="7"/>
      <c r="K498" s="7"/>
      <c r="L498" s="7"/>
      <c r="M498" s="7"/>
      <c r="N498" s="11"/>
      <c r="O498" s="30">
        <v>248.8</v>
      </c>
      <c r="P498" s="21"/>
      <c r="Q498" s="8"/>
      <c r="R498" s="8"/>
      <c r="S498" s="8"/>
      <c r="T498" s="8"/>
      <c r="U498" s="8"/>
    </row>
    <row r="499" spans="1:21" s="6" customFormat="1" ht="60" x14ac:dyDescent="0.25">
      <c r="A499" s="63"/>
      <c r="B499" s="69"/>
      <c r="C499" s="51" t="s">
        <v>17</v>
      </c>
      <c r="D499" s="7">
        <f t="shared" si="193"/>
        <v>90.6</v>
      </c>
      <c r="E499" s="7"/>
      <c r="F499" s="7"/>
      <c r="G499" s="7"/>
      <c r="H499" s="7"/>
      <c r="I499" s="7"/>
      <c r="J499" s="7"/>
      <c r="K499" s="7"/>
      <c r="L499" s="7"/>
      <c r="M499" s="7"/>
      <c r="N499" s="11"/>
      <c r="O499" s="30">
        <v>90.6</v>
      </c>
      <c r="P499" s="21"/>
      <c r="Q499" s="8"/>
      <c r="R499" s="8"/>
      <c r="S499" s="8"/>
      <c r="T499" s="8"/>
      <c r="U499" s="8"/>
    </row>
    <row r="500" spans="1:21" s="6" customFormat="1" ht="30" x14ac:dyDescent="0.25">
      <c r="A500" s="64"/>
      <c r="B500" s="70"/>
      <c r="C500" s="51" t="s">
        <v>18</v>
      </c>
      <c r="D500" s="7">
        <f t="shared" si="193"/>
        <v>0</v>
      </c>
      <c r="E500" s="7"/>
      <c r="F500" s="7"/>
      <c r="G500" s="7"/>
      <c r="H500" s="7"/>
      <c r="I500" s="7"/>
      <c r="J500" s="7"/>
      <c r="K500" s="7"/>
      <c r="L500" s="7"/>
      <c r="M500" s="7"/>
      <c r="N500" s="11"/>
      <c r="O500" s="30"/>
      <c r="P500" s="21"/>
      <c r="Q500" s="8"/>
      <c r="R500" s="8"/>
      <c r="S500" s="8"/>
      <c r="T500" s="8"/>
      <c r="U500" s="8"/>
    </row>
    <row r="501" spans="1:21" s="6" customFormat="1" ht="30" x14ac:dyDescent="0.25">
      <c r="A501" s="62" t="s">
        <v>246</v>
      </c>
      <c r="B501" s="68" t="s">
        <v>167</v>
      </c>
      <c r="C501" s="51" t="s">
        <v>14</v>
      </c>
      <c r="D501" s="7">
        <f t="shared" si="193"/>
        <v>908.8</v>
      </c>
      <c r="E501" s="7">
        <f t="shared" ref="E501:P501" si="206">E502+E503+E504+E505</f>
        <v>0</v>
      </c>
      <c r="F501" s="7">
        <f t="shared" si="206"/>
        <v>0</v>
      </c>
      <c r="G501" s="7">
        <f t="shared" si="206"/>
        <v>0</v>
      </c>
      <c r="H501" s="7">
        <f t="shared" si="206"/>
        <v>0</v>
      </c>
      <c r="I501" s="7">
        <f t="shared" si="206"/>
        <v>0</v>
      </c>
      <c r="J501" s="7">
        <f t="shared" si="206"/>
        <v>908.8</v>
      </c>
      <c r="K501" s="7">
        <f t="shared" si="206"/>
        <v>0</v>
      </c>
      <c r="L501" s="7">
        <f t="shared" si="206"/>
        <v>0</v>
      </c>
      <c r="M501" s="7">
        <f t="shared" si="206"/>
        <v>0</v>
      </c>
      <c r="N501" s="7">
        <f t="shared" si="206"/>
        <v>0</v>
      </c>
      <c r="O501" s="7">
        <f t="shared" si="206"/>
        <v>0</v>
      </c>
      <c r="P501" s="7">
        <f t="shared" si="206"/>
        <v>0</v>
      </c>
      <c r="Q501" s="8"/>
      <c r="R501" s="8"/>
      <c r="S501" s="8"/>
      <c r="T501" s="8"/>
      <c r="U501" s="8"/>
    </row>
    <row r="502" spans="1:21" s="6" customFormat="1" ht="30" x14ac:dyDescent="0.25">
      <c r="A502" s="63"/>
      <c r="B502" s="69"/>
      <c r="C502" s="51" t="s">
        <v>22</v>
      </c>
      <c r="D502" s="7">
        <f t="shared" si="193"/>
        <v>0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21"/>
      <c r="Q502" s="8"/>
      <c r="R502" s="8"/>
      <c r="S502" s="8"/>
      <c r="T502" s="8"/>
      <c r="U502" s="8"/>
    </row>
    <row r="503" spans="1:21" s="6" customFormat="1" ht="30" x14ac:dyDescent="0.25">
      <c r="A503" s="63"/>
      <c r="B503" s="69"/>
      <c r="C503" s="51" t="s">
        <v>16</v>
      </c>
      <c r="D503" s="7">
        <f t="shared" si="193"/>
        <v>0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21"/>
      <c r="Q503" s="8"/>
      <c r="R503" s="8"/>
      <c r="S503" s="8"/>
      <c r="T503" s="8"/>
      <c r="U503" s="8"/>
    </row>
    <row r="504" spans="1:21" s="6" customFormat="1" ht="60" x14ac:dyDescent="0.25">
      <c r="A504" s="63"/>
      <c r="B504" s="69"/>
      <c r="C504" s="51" t="s">
        <v>17</v>
      </c>
      <c r="D504" s="7">
        <f t="shared" si="193"/>
        <v>908.8</v>
      </c>
      <c r="E504" s="7"/>
      <c r="F504" s="7"/>
      <c r="G504" s="7"/>
      <c r="H504" s="7"/>
      <c r="I504" s="7"/>
      <c r="J504" s="7">
        <v>908.8</v>
      </c>
      <c r="K504" s="7"/>
      <c r="L504" s="7"/>
      <c r="M504" s="7"/>
      <c r="N504" s="7"/>
      <c r="O504" s="7"/>
      <c r="P504" s="21"/>
      <c r="Q504" s="8"/>
      <c r="R504" s="8"/>
      <c r="S504" s="8"/>
      <c r="T504" s="8"/>
      <c r="U504" s="8"/>
    </row>
    <row r="505" spans="1:21" s="6" customFormat="1" ht="30" x14ac:dyDescent="0.25">
      <c r="A505" s="64"/>
      <c r="B505" s="70"/>
      <c r="C505" s="51" t="s">
        <v>18</v>
      </c>
      <c r="D505" s="7">
        <f t="shared" si="193"/>
        <v>0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21"/>
      <c r="Q505" s="8"/>
      <c r="R505" s="8"/>
      <c r="S505" s="8"/>
      <c r="T505" s="8"/>
      <c r="U505" s="8"/>
    </row>
    <row r="506" spans="1:21" s="6" customFormat="1" ht="45" customHeight="1" x14ac:dyDescent="0.25">
      <c r="A506" s="65" t="s">
        <v>247</v>
      </c>
      <c r="B506" s="71" t="s">
        <v>168</v>
      </c>
      <c r="C506" s="51" t="s">
        <v>14</v>
      </c>
      <c r="D506" s="7">
        <f t="shared" si="193"/>
        <v>3031431.55</v>
      </c>
      <c r="E506" s="7">
        <f t="shared" ref="E506:P506" si="207">E507+E508+E509+E510</f>
        <v>88262</v>
      </c>
      <c r="F506" s="7">
        <f t="shared" si="207"/>
        <v>0</v>
      </c>
      <c r="G506" s="7">
        <f t="shared" si="207"/>
        <v>10279</v>
      </c>
      <c r="H506" s="7">
        <f t="shared" si="207"/>
        <v>173997.08</v>
      </c>
      <c r="I506" s="7">
        <f t="shared" si="207"/>
        <v>163905.87</v>
      </c>
      <c r="J506" s="7">
        <f t="shared" si="207"/>
        <v>339698.2</v>
      </c>
      <c r="K506" s="7">
        <f t="shared" si="207"/>
        <v>1288.8</v>
      </c>
      <c r="L506" s="7">
        <f t="shared" si="207"/>
        <v>62220</v>
      </c>
      <c r="M506" s="7">
        <f t="shared" si="207"/>
        <v>141604.66</v>
      </c>
      <c r="N506" s="7">
        <f t="shared" si="207"/>
        <v>714496.54</v>
      </c>
      <c r="O506" s="7">
        <f t="shared" si="207"/>
        <v>393215.2</v>
      </c>
      <c r="P506" s="7">
        <f t="shared" si="207"/>
        <v>942464.2</v>
      </c>
      <c r="Q506" s="8"/>
      <c r="R506" s="8"/>
      <c r="S506" s="8"/>
      <c r="T506" s="8"/>
      <c r="U506" s="8"/>
    </row>
    <row r="507" spans="1:21" s="6" customFormat="1" ht="44.25" customHeight="1" x14ac:dyDescent="0.25">
      <c r="A507" s="66"/>
      <c r="B507" s="72"/>
      <c r="C507" s="51" t="s">
        <v>22</v>
      </c>
      <c r="D507" s="7">
        <f t="shared" si="193"/>
        <v>79215.8</v>
      </c>
      <c r="E507" s="7">
        <f t="shared" ref="E507:L510" si="208">E512+E517+E522+E527+E532+E537+E542+E547+E552+E557</f>
        <v>0</v>
      </c>
      <c r="F507" s="7">
        <f t="shared" si="208"/>
        <v>0</v>
      </c>
      <c r="G507" s="7">
        <f t="shared" si="208"/>
        <v>0</v>
      </c>
      <c r="H507" s="7">
        <f t="shared" si="208"/>
        <v>79215.8</v>
      </c>
      <c r="I507" s="7">
        <f t="shared" si="208"/>
        <v>0</v>
      </c>
      <c r="J507" s="7">
        <f t="shared" si="208"/>
        <v>0</v>
      </c>
      <c r="K507" s="7">
        <f t="shared" si="208"/>
        <v>0</v>
      </c>
      <c r="L507" s="7">
        <f t="shared" si="208"/>
        <v>0</v>
      </c>
      <c r="M507" s="7">
        <f>M512+M517+M522+M527+M532+M537+M542+M547+M552+M557+M562+M567</f>
        <v>0</v>
      </c>
      <c r="N507" s="7">
        <f t="shared" ref="N507:P510" si="209">N512+N517+N522+N527+N532+N537+N542+N547+N552+N557+N562</f>
        <v>0</v>
      </c>
      <c r="O507" s="7">
        <f>O512+O517+O522+O527+O532+O537+O542+O547+O552+O557+O562</f>
        <v>0</v>
      </c>
      <c r="P507" s="7">
        <f t="shared" ref="P507" si="210">P512+P517+P522+P527+P532+P537+P542+P547+P552+P557+P562</f>
        <v>0</v>
      </c>
      <c r="Q507" s="8"/>
      <c r="R507" s="8"/>
      <c r="S507" s="8"/>
      <c r="T507" s="8"/>
      <c r="U507" s="8"/>
    </row>
    <row r="508" spans="1:21" s="6" customFormat="1" ht="30" x14ac:dyDescent="0.25">
      <c r="A508" s="66"/>
      <c r="B508" s="72"/>
      <c r="C508" s="51" t="s">
        <v>16</v>
      </c>
      <c r="D508" s="7">
        <f t="shared" si="193"/>
        <v>2124376.81</v>
      </c>
      <c r="E508" s="7">
        <f t="shared" si="208"/>
        <v>43247</v>
      </c>
      <c r="F508" s="7">
        <f t="shared" si="208"/>
        <v>0</v>
      </c>
      <c r="G508" s="7">
        <f t="shared" si="208"/>
        <v>7000</v>
      </c>
      <c r="H508" s="7">
        <f t="shared" si="208"/>
        <v>59980.7</v>
      </c>
      <c r="I508" s="7">
        <f t="shared" si="208"/>
        <v>109345.77</v>
      </c>
      <c r="J508" s="7">
        <f t="shared" si="208"/>
        <v>236663.8</v>
      </c>
      <c r="K508" s="7">
        <f t="shared" si="208"/>
        <v>1288.8</v>
      </c>
      <c r="L508" s="7">
        <f t="shared" si="208"/>
        <v>59680</v>
      </c>
      <c r="M508" s="7">
        <f t="shared" ref="M508:M510" si="211">M513+M518+M523+M528+M533+M538+M543+M548+M553+M558+M563+M568</f>
        <v>104016</v>
      </c>
      <c r="N508" s="7">
        <f t="shared" si="209"/>
        <v>529206.64</v>
      </c>
      <c r="O508" s="7">
        <f t="shared" si="209"/>
        <v>287834.2</v>
      </c>
      <c r="P508" s="7">
        <f t="shared" si="209"/>
        <v>686113.9</v>
      </c>
      <c r="Q508" s="8"/>
      <c r="R508" s="8"/>
      <c r="S508" s="8"/>
      <c r="T508" s="8"/>
      <c r="U508" s="8"/>
    </row>
    <row r="509" spans="1:21" s="6" customFormat="1" ht="60" x14ac:dyDescent="0.25">
      <c r="A509" s="66"/>
      <c r="B509" s="72"/>
      <c r="C509" s="51" t="s">
        <v>17</v>
      </c>
      <c r="D509" s="7">
        <f t="shared" si="193"/>
        <v>827838.94</v>
      </c>
      <c r="E509" s="7">
        <f t="shared" si="208"/>
        <v>45015</v>
      </c>
      <c r="F509" s="7">
        <f t="shared" si="208"/>
        <v>0</v>
      </c>
      <c r="G509" s="7">
        <f t="shared" si="208"/>
        <v>3279</v>
      </c>
      <c r="H509" s="7">
        <f t="shared" si="208"/>
        <v>34800.58</v>
      </c>
      <c r="I509" s="7">
        <f t="shared" si="208"/>
        <v>54560.1</v>
      </c>
      <c r="J509" s="7">
        <f t="shared" si="208"/>
        <v>103034.4</v>
      </c>
      <c r="K509" s="7">
        <f t="shared" si="208"/>
        <v>0</v>
      </c>
      <c r="L509" s="7">
        <f t="shared" si="208"/>
        <v>2540</v>
      </c>
      <c r="M509" s="7">
        <f t="shared" si="211"/>
        <v>37588.660000000003</v>
      </c>
      <c r="N509" s="7">
        <f t="shared" si="209"/>
        <v>185289.9</v>
      </c>
      <c r="O509" s="7">
        <f t="shared" si="209"/>
        <v>105381</v>
      </c>
      <c r="P509" s="7">
        <f t="shared" si="209"/>
        <v>256350.3</v>
      </c>
      <c r="Q509" s="8"/>
      <c r="R509" s="8"/>
      <c r="S509" s="8"/>
      <c r="T509" s="8"/>
      <c r="U509" s="8"/>
    </row>
    <row r="510" spans="1:21" s="6" customFormat="1" ht="40.5" customHeight="1" x14ac:dyDescent="0.25">
      <c r="A510" s="67"/>
      <c r="B510" s="73"/>
      <c r="C510" s="51" t="s">
        <v>18</v>
      </c>
      <c r="D510" s="7">
        <f t="shared" si="193"/>
        <v>0</v>
      </c>
      <c r="E510" s="7">
        <f t="shared" si="208"/>
        <v>0</v>
      </c>
      <c r="F510" s="7">
        <f t="shared" si="208"/>
        <v>0</v>
      </c>
      <c r="G510" s="7">
        <f t="shared" si="208"/>
        <v>0</v>
      </c>
      <c r="H510" s="7">
        <f t="shared" si="208"/>
        <v>0</v>
      </c>
      <c r="I510" s="7">
        <f t="shared" si="208"/>
        <v>0</v>
      </c>
      <c r="J510" s="7">
        <f t="shared" si="208"/>
        <v>0</v>
      </c>
      <c r="K510" s="7">
        <f t="shared" si="208"/>
        <v>0</v>
      </c>
      <c r="L510" s="7">
        <f t="shared" si="208"/>
        <v>0</v>
      </c>
      <c r="M510" s="7">
        <f t="shared" si="211"/>
        <v>0</v>
      </c>
      <c r="N510" s="7">
        <f t="shared" si="209"/>
        <v>0</v>
      </c>
      <c r="O510" s="7">
        <f t="shared" si="209"/>
        <v>0</v>
      </c>
      <c r="P510" s="7">
        <f t="shared" si="209"/>
        <v>0</v>
      </c>
      <c r="Q510" s="8"/>
      <c r="R510" s="8"/>
      <c r="S510" s="8"/>
      <c r="T510" s="8"/>
      <c r="U510" s="8"/>
    </row>
    <row r="511" spans="1:21" s="6" customFormat="1" ht="51.75" customHeight="1" x14ac:dyDescent="0.25">
      <c r="A511" s="62" t="s">
        <v>248</v>
      </c>
      <c r="B511" s="68" t="s">
        <v>169</v>
      </c>
      <c r="C511" s="51" t="s">
        <v>14</v>
      </c>
      <c r="D511" s="7">
        <f t="shared" si="193"/>
        <v>199945.85</v>
      </c>
      <c r="E511" s="7">
        <f t="shared" ref="E511:P511" si="212">E512+E513+E514+E515</f>
        <v>4843</v>
      </c>
      <c r="F511" s="7">
        <f t="shared" si="212"/>
        <v>0</v>
      </c>
      <c r="G511" s="7">
        <f t="shared" si="212"/>
        <v>10279</v>
      </c>
      <c r="H511" s="7">
        <f t="shared" si="212"/>
        <v>166397.07999999999</v>
      </c>
      <c r="I511" s="7">
        <f t="shared" si="212"/>
        <v>18426.77</v>
      </c>
      <c r="J511" s="7">
        <f t="shared" si="212"/>
        <v>0</v>
      </c>
      <c r="K511" s="7">
        <f t="shared" si="212"/>
        <v>0</v>
      </c>
      <c r="L511" s="7">
        <f t="shared" si="212"/>
        <v>0</v>
      </c>
      <c r="M511" s="7">
        <f t="shared" si="212"/>
        <v>0</v>
      </c>
      <c r="N511" s="7">
        <f t="shared" si="212"/>
        <v>0</v>
      </c>
      <c r="O511" s="7">
        <f t="shared" si="212"/>
        <v>0</v>
      </c>
      <c r="P511" s="7">
        <f t="shared" si="212"/>
        <v>0</v>
      </c>
      <c r="Q511" s="8"/>
      <c r="R511" s="8"/>
      <c r="S511" s="8"/>
      <c r="T511" s="8"/>
      <c r="U511" s="8"/>
    </row>
    <row r="512" spans="1:21" s="6" customFormat="1" ht="45" customHeight="1" x14ac:dyDescent="0.25">
      <c r="A512" s="63"/>
      <c r="B512" s="69"/>
      <c r="C512" s="51" t="s">
        <v>22</v>
      </c>
      <c r="D512" s="7">
        <f t="shared" si="193"/>
        <v>79215.8</v>
      </c>
      <c r="E512" s="7"/>
      <c r="F512" s="7"/>
      <c r="G512" s="7"/>
      <c r="H512" s="7">
        <v>79215.8</v>
      </c>
      <c r="I512" s="7"/>
      <c r="J512" s="7"/>
      <c r="K512" s="7"/>
      <c r="L512" s="7"/>
      <c r="M512" s="7"/>
      <c r="N512" s="7"/>
      <c r="O512" s="7"/>
      <c r="P512" s="21"/>
      <c r="Q512" s="8"/>
      <c r="R512" s="8"/>
      <c r="S512" s="8"/>
      <c r="T512" s="8"/>
      <c r="U512" s="8"/>
    </row>
    <row r="513" spans="1:21" s="6" customFormat="1" ht="30" x14ac:dyDescent="0.25">
      <c r="A513" s="63"/>
      <c r="B513" s="69"/>
      <c r="C513" s="51" t="s">
        <v>16</v>
      </c>
      <c r="D513" s="7">
        <f t="shared" si="193"/>
        <v>75530.47</v>
      </c>
      <c r="E513" s="7"/>
      <c r="F513" s="7"/>
      <c r="G513" s="7">
        <v>7000</v>
      </c>
      <c r="H513" s="7">
        <v>59980.7</v>
      </c>
      <c r="I513" s="7">
        <v>8549.77</v>
      </c>
      <c r="J513" s="7"/>
      <c r="K513" s="7"/>
      <c r="L513" s="7"/>
      <c r="M513" s="7"/>
      <c r="N513" s="7"/>
      <c r="O513" s="7"/>
      <c r="P513" s="21"/>
      <c r="Q513" s="8"/>
      <c r="R513" s="8"/>
      <c r="S513" s="8"/>
      <c r="T513" s="8"/>
      <c r="U513" s="8"/>
    </row>
    <row r="514" spans="1:21" s="6" customFormat="1" ht="72" customHeight="1" x14ac:dyDescent="0.25">
      <c r="A514" s="63"/>
      <c r="B514" s="69"/>
      <c r="C514" s="51" t="s">
        <v>17</v>
      </c>
      <c r="D514" s="7">
        <f t="shared" si="193"/>
        <v>45199.58</v>
      </c>
      <c r="E514" s="7">
        <v>4843</v>
      </c>
      <c r="F514" s="7"/>
      <c r="G514" s="7">
        <v>3279</v>
      </c>
      <c r="H514" s="7">
        <v>27200.58</v>
      </c>
      <c r="I514" s="7">
        <v>9877</v>
      </c>
      <c r="J514" s="7"/>
      <c r="K514" s="7"/>
      <c r="L514" s="7"/>
      <c r="M514" s="7"/>
      <c r="N514" s="7"/>
      <c r="O514" s="7"/>
      <c r="P514" s="21"/>
      <c r="Q514" s="8"/>
      <c r="R514" s="8"/>
      <c r="S514" s="8"/>
      <c r="T514" s="8"/>
      <c r="U514" s="8"/>
    </row>
    <row r="515" spans="1:21" s="6" customFormat="1" ht="30" x14ac:dyDescent="0.25">
      <c r="A515" s="64"/>
      <c r="B515" s="70"/>
      <c r="C515" s="51" t="s">
        <v>18</v>
      </c>
      <c r="D515" s="7">
        <f t="shared" si="193"/>
        <v>0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21"/>
      <c r="Q515" s="8"/>
      <c r="R515" s="8"/>
      <c r="S515" s="8"/>
      <c r="T515" s="8"/>
      <c r="U515" s="8"/>
    </row>
    <row r="516" spans="1:21" s="6" customFormat="1" ht="30" x14ac:dyDescent="0.25">
      <c r="A516" s="65" t="s">
        <v>249</v>
      </c>
      <c r="B516" s="71" t="s">
        <v>170</v>
      </c>
      <c r="C516" s="51" t="s">
        <v>14</v>
      </c>
      <c r="D516" s="7">
        <f t="shared" si="193"/>
        <v>83419</v>
      </c>
      <c r="E516" s="7">
        <f t="shared" ref="E516:P516" si="213">E517+E518+E519+E520</f>
        <v>83419</v>
      </c>
      <c r="F516" s="7">
        <f t="shared" si="213"/>
        <v>0</v>
      </c>
      <c r="G516" s="7">
        <f t="shared" si="213"/>
        <v>0</v>
      </c>
      <c r="H516" s="7">
        <f t="shared" si="213"/>
        <v>0</v>
      </c>
      <c r="I516" s="7">
        <f t="shared" si="213"/>
        <v>0</v>
      </c>
      <c r="J516" s="7">
        <f t="shared" si="213"/>
        <v>0</v>
      </c>
      <c r="K516" s="7">
        <f t="shared" si="213"/>
        <v>0</v>
      </c>
      <c r="L516" s="7">
        <f t="shared" si="213"/>
        <v>0</v>
      </c>
      <c r="M516" s="7">
        <f t="shared" si="213"/>
        <v>0</v>
      </c>
      <c r="N516" s="7">
        <f t="shared" si="213"/>
        <v>0</v>
      </c>
      <c r="O516" s="7">
        <f t="shared" si="213"/>
        <v>0</v>
      </c>
      <c r="P516" s="7">
        <f t="shared" si="213"/>
        <v>0</v>
      </c>
      <c r="Q516" s="8"/>
      <c r="R516" s="8"/>
      <c r="S516" s="8"/>
      <c r="T516" s="8"/>
      <c r="U516" s="8"/>
    </row>
    <row r="517" spans="1:21" s="6" customFormat="1" ht="39.75" customHeight="1" x14ac:dyDescent="0.25">
      <c r="A517" s="66"/>
      <c r="B517" s="72"/>
      <c r="C517" s="51" t="s">
        <v>22</v>
      </c>
      <c r="D517" s="7">
        <f t="shared" si="193"/>
        <v>0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21"/>
      <c r="Q517" s="8"/>
      <c r="R517" s="8"/>
      <c r="S517" s="8"/>
      <c r="T517" s="8"/>
      <c r="U517" s="8"/>
    </row>
    <row r="518" spans="1:21" s="6" customFormat="1" ht="30" x14ac:dyDescent="0.25">
      <c r="A518" s="66"/>
      <c r="B518" s="72"/>
      <c r="C518" s="51" t="s">
        <v>16</v>
      </c>
      <c r="D518" s="7">
        <f t="shared" si="193"/>
        <v>43247</v>
      </c>
      <c r="E518" s="7">
        <v>43247</v>
      </c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21"/>
      <c r="Q518" s="8"/>
      <c r="R518" s="8"/>
      <c r="S518" s="8"/>
      <c r="T518" s="8"/>
      <c r="U518" s="8"/>
    </row>
    <row r="519" spans="1:21" s="6" customFormat="1" ht="60" x14ac:dyDescent="0.25">
      <c r="A519" s="66"/>
      <c r="B519" s="72"/>
      <c r="C519" s="51" t="s">
        <v>17</v>
      </c>
      <c r="D519" s="7">
        <f t="shared" ref="D519:D582" si="214">SUM(E519:P519)</f>
        <v>40172</v>
      </c>
      <c r="E519" s="7">
        <v>40172</v>
      </c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21"/>
      <c r="Q519" s="8"/>
      <c r="R519" s="8"/>
      <c r="S519" s="8"/>
      <c r="T519" s="8"/>
      <c r="U519" s="8"/>
    </row>
    <row r="520" spans="1:21" s="6" customFormat="1" ht="30" x14ac:dyDescent="0.25">
      <c r="A520" s="67"/>
      <c r="B520" s="73"/>
      <c r="C520" s="51" t="s">
        <v>18</v>
      </c>
      <c r="D520" s="7">
        <f t="shared" si="214"/>
        <v>0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21"/>
      <c r="Q520" s="8"/>
      <c r="R520" s="8"/>
      <c r="S520" s="8"/>
      <c r="T520" s="8"/>
      <c r="U520" s="8"/>
    </row>
    <row r="521" spans="1:21" s="6" customFormat="1" ht="30" x14ac:dyDescent="0.25">
      <c r="A521" s="62" t="s">
        <v>250</v>
      </c>
      <c r="B521" s="68" t="s">
        <v>171</v>
      </c>
      <c r="C521" s="51" t="s">
        <v>14</v>
      </c>
      <c r="D521" s="7">
        <f t="shared" si="214"/>
        <v>237605</v>
      </c>
      <c r="E521" s="7">
        <f t="shared" ref="E521:P521" si="215">E522+E523+E524+E525</f>
        <v>0</v>
      </c>
      <c r="F521" s="7">
        <f t="shared" si="215"/>
        <v>0</v>
      </c>
      <c r="G521" s="7">
        <f t="shared" si="215"/>
        <v>0</v>
      </c>
      <c r="H521" s="7">
        <f t="shared" si="215"/>
        <v>3300</v>
      </c>
      <c r="I521" s="7">
        <f t="shared" si="215"/>
        <v>73916.800000000003</v>
      </c>
      <c r="J521" s="7">
        <f t="shared" si="215"/>
        <v>159099.4</v>
      </c>
      <c r="K521" s="7">
        <f t="shared" si="215"/>
        <v>1288.8</v>
      </c>
      <c r="L521" s="7">
        <f t="shared" si="215"/>
        <v>0</v>
      </c>
      <c r="M521" s="7">
        <f t="shared" si="215"/>
        <v>0</v>
      </c>
      <c r="N521" s="7">
        <f t="shared" si="215"/>
        <v>0</v>
      </c>
      <c r="O521" s="7">
        <f t="shared" si="215"/>
        <v>0</v>
      </c>
      <c r="P521" s="7">
        <f t="shared" si="215"/>
        <v>0</v>
      </c>
      <c r="Q521" s="8"/>
      <c r="R521" s="8"/>
      <c r="S521" s="8"/>
      <c r="T521" s="8"/>
      <c r="U521" s="8"/>
    </row>
    <row r="522" spans="1:21" s="6" customFormat="1" ht="30" x14ac:dyDescent="0.25">
      <c r="A522" s="63"/>
      <c r="B522" s="69"/>
      <c r="C522" s="51" t="s">
        <v>22</v>
      </c>
      <c r="D522" s="7">
        <f t="shared" si="214"/>
        <v>0</v>
      </c>
      <c r="E522" s="7"/>
      <c r="F522" s="7"/>
      <c r="G522" s="7"/>
      <c r="H522" s="7"/>
      <c r="I522" s="7"/>
      <c r="J522" s="7"/>
      <c r="K522" s="7">
        <v>0</v>
      </c>
      <c r="L522" s="7"/>
      <c r="M522" s="7"/>
      <c r="N522" s="7"/>
      <c r="O522" s="7"/>
      <c r="P522" s="21"/>
      <c r="Q522" s="8"/>
      <c r="R522" s="8"/>
      <c r="S522" s="8"/>
      <c r="T522" s="8"/>
      <c r="U522" s="8"/>
    </row>
    <row r="523" spans="1:21" s="6" customFormat="1" ht="30" x14ac:dyDescent="0.25">
      <c r="A523" s="63"/>
      <c r="B523" s="69"/>
      <c r="C523" s="51" t="s">
        <v>16</v>
      </c>
      <c r="D523" s="7">
        <f t="shared" si="214"/>
        <v>166320.1</v>
      </c>
      <c r="E523" s="7"/>
      <c r="F523" s="7"/>
      <c r="G523" s="7"/>
      <c r="H523" s="7"/>
      <c r="I523" s="7">
        <v>51275.3</v>
      </c>
      <c r="J523" s="7">
        <v>113756</v>
      </c>
      <c r="K523" s="7">
        <v>1288.8</v>
      </c>
      <c r="L523" s="7"/>
      <c r="M523" s="7"/>
      <c r="N523" s="7"/>
      <c r="O523" s="7"/>
      <c r="P523" s="21"/>
      <c r="Q523" s="8"/>
      <c r="R523" s="8"/>
      <c r="S523" s="8"/>
      <c r="T523" s="8"/>
      <c r="U523" s="8"/>
    </row>
    <row r="524" spans="1:21" s="6" customFormat="1" ht="60" x14ac:dyDescent="0.25">
      <c r="A524" s="63"/>
      <c r="B524" s="69"/>
      <c r="C524" s="51" t="s">
        <v>17</v>
      </c>
      <c r="D524" s="7">
        <f t="shared" si="214"/>
        <v>71284.899999999994</v>
      </c>
      <c r="E524" s="7"/>
      <c r="F524" s="7"/>
      <c r="G524" s="7"/>
      <c r="H524" s="7">
        <v>3300</v>
      </c>
      <c r="I524" s="7">
        <v>22641.5</v>
      </c>
      <c r="J524" s="7">
        <v>45343.4</v>
      </c>
      <c r="K524" s="7">
        <v>0</v>
      </c>
      <c r="L524" s="7"/>
      <c r="M524" s="7"/>
      <c r="N524" s="7"/>
      <c r="O524" s="7"/>
      <c r="P524" s="21"/>
      <c r="Q524" s="8"/>
      <c r="R524" s="8"/>
      <c r="S524" s="8"/>
      <c r="T524" s="8"/>
      <c r="U524" s="8"/>
    </row>
    <row r="525" spans="1:21" s="6" customFormat="1" ht="30" x14ac:dyDescent="0.25">
      <c r="A525" s="64"/>
      <c r="B525" s="70"/>
      <c r="C525" s="51" t="s">
        <v>18</v>
      </c>
      <c r="D525" s="7">
        <f t="shared" si="214"/>
        <v>0</v>
      </c>
      <c r="E525" s="7"/>
      <c r="F525" s="7"/>
      <c r="G525" s="7"/>
      <c r="H525" s="7"/>
      <c r="I525" s="7"/>
      <c r="J525" s="7"/>
      <c r="K525" s="7">
        <v>0</v>
      </c>
      <c r="L525" s="7"/>
      <c r="M525" s="7"/>
      <c r="N525" s="7"/>
      <c r="O525" s="7"/>
      <c r="P525" s="21"/>
      <c r="Q525" s="8"/>
      <c r="R525" s="8"/>
      <c r="S525" s="8"/>
      <c r="T525" s="8"/>
      <c r="U525" s="8"/>
    </row>
    <row r="526" spans="1:21" s="6" customFormat="1" ht="30" x14ac:dyDescent="0.25">
      <c r="A526" s="65" t="s">
        <v>251</v>
      </c>
      <c r="B526" s="71" t="s">
        <v>172</v>
      </c>
      <c r="C526" s="51" t="s">
        <v>14</v>
      </c>
      <c r="D526" s="7">
        <f t="shared" si="214"/>
        <v>247641.3</v>
      </c>
      <c r="E526" s="7">
        <f t="shared" ref="E526:P526" si="216">E527+E528+E529+E530</f>
        <v>0</v>
      </c>
      <c r="F526" s="7">
        <f t="shared" si="216"/>
        <v>0</v>
      </c>
      <c r="G526" s="7">
        <f t="shared" si="216"/>
        <v>0</v>
      </c>
      <c r="H526" s="7">
        <f t="shared" si="216"/>
        <v>4300</v>
      </c>
      <c r="I526" s="7">
        <f t="shared" si="216"/>
        <v>71542.3</v>
      </c>
      <c r="J526" s="7">
        <f t="shared" si="216"/>
        <v>171799</v>
      </c>
      <c r="K526" s="7">
        <f t="shared" si="216"/>
        <v>0</v>
      </c>
      <c r="L526" s="7">
        <f t="shared" si="216"/>
        <v>0</v>
      </c>
      <c r="M526" s="7">
        <f t="shared" si="216"/>
        <v>0</v>
      </c>
      <c r="N526" s="7">
        <f t="shared" si="216"/>
        <v>0</v>
      </c>
      <c r="O526" s="7">
        <f t="shared" si="216"/>
        <v>0</v>
      </c>
      <c r="P526" s="7">
        <f t="shared" si="216"/>
        <v>0</v>
      </c>
      <c r="Q526" s="8"/>
      <c r="R526" s="8"/>
      <c r="S526" s="8"/>
      <c r="T526" s="8"/>
      <c r="U526" s="8"/>
    </row>
    <row r="527" spans="1:21" s="6" customFormat="1" ht="30" x14ac:dyDescent="0.25">
      <c r="A527" s="66"/>
      <c r="B527" s="72"/>
      <c r="C527" s="51" t="s">
        <v>22</v>
      </c>
      <c r="D527" s="7">
        <f t="shared" si="214"/>
        <v>0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21"/>
      <c r="Q527" s="8"/>
      <c r="R527" s="8"/>
      <c r="S527" s="8"/>
      <c r="T527" s="8"/>
      <c r="U527" s="8"/>
    </row>
    <row r="528" spans="1:21" s="6" customFormat="1" ht="30" x14ac:dyDescent="0.25">
      <c r="A528" s="66"/>
      <c r="B528" s="72"/>
      <c r="C528" s="51" t="s">
        <v>16</v>
      </c>
      <c r="D528" s="7">
        <f t="shared" si="214"/>
        <v>172357</v>
      </c>
      <c r="E528" s="7"/>
      <c r="F528" s="7"/>
      <c r="G528" s="7"/>
      <c r="H528" s="7"/>
      <c r="I528" s="7">
        <v>49520.7</v>
      </c>
      <c r="J528" s="7">
        <v>122836.3</v>
      </c>
      <c r="K528" s="7"/>
      <c r="L528" s="7"/>
      <c r="M528" s="7"/>
      <c r="N528" s="7"/>
      <c r="O528" s="7"/>
      <c r="P528" s="21"/>
      <c r="Q528" s="8"/>
      <c r="R528" s="8"/>
      <c r="S528" s="8"/>
      <c r="T528" s="8"/>
      <c r="U528" s="8"/>
    </row>
    <row r="529" spans="1:21" s="6" customFormat="1" ht="60" x14ac:dyDescent="0.25">
      <c r="A529" s="66"/>
      <c r="B529" s="72"/>
      <c r="C529" s="51" t="s">
        <v>17</v>
      </c>
      <c r="D529" s="7">
        <f t="shared" si="214"/>
        <v>75284.3</v>
      </c>
      <c r="E529" s="7"/>
      <c r="F529" s="7"/>
      <c r="G529" s="7"/>
      <c r="H529" s="7">
        <v>4300</v>
      </c>
      <c r="I529" s="7">
        <v>22021.599999999999</v>
      </c>
      <c r="J529" s="7">
        <v>48962.7</v>
      </c>
      <c r="K529" s="7"/>
      <c r="L529" s="7"/>
      <c r="M529" s="7"/>
      <c r="N529" s="7"/>
      <c r="O529" s="7"/>
      <c r="P529" s="21"/>
      <c r="Q529" s="8"/>
      <c r="R529" s="8"/>
      <c r="S529" s="8"/>
      <c r="T529" s="8"/>
      <c r="U529" s="8"/>
    </row>
    <row r="530" spans="1:21" s="6" customFormat="1" ht="30" x14ac:dyDescent="0.25">
      <c r="A530" s="67"/>
      <c r="B530" s="73"/>
      <c r="C530" s="51" t="s">
        <v>18</v>
      </c>
      <c r="D530" s="7">
        <f t="shared" si="214"/>
        <v>0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21"/>
      <c r="Q530" s="8"/>
      <c r="R530" s="8"/>
      <c r="S530" s="8"/>
      <c r="T530" s="8"/>
      <c r="U530" s="8"/>
    </row>
    <row r="531" spans="1:21" s="6" customFormat="1" ht="30" x14ac:dyDescent="0.25">
      <c r="A531" s="62" t="s">
        <v>252</v>
      </c>
      <c r="B531" s="68" t="s">
        <v>173</v>
      </c>
      <c r="C531" s="51" t="s">
        <v>14</v>
      </c>
      <c r="D531" s="7">
        <f t="shared" si="214"/>
        <v>4010</v>
      </c>
      <c r="E531" s="7">
        <f t="shared" ref="E531:P531" si="217">E532+E533+E534+E535</f>
        <v>0</v>
      </c>
      <c r="F531" s="7">
        <f t="shared" si="217"/>
        <v>0</v>
      </c>
      <c r="G531" s="7">
        <f t="shared" si="217"/>
        <v>0</v>
      </c>
      <c r="H531" s="7">
        <f t="shared" si="217"/>
        <v>0</v>
      </c>
      <c r="I531" s="7">
        <f t="shared" si="217"/>
        <v>10</v>
      </c>
      <c r="J531" s="7">
        <f t="shared" si="217"/>
        <v>4000</v>
      </c>
      <c r="K531" s="7">
        <f t="shared" si="217"/>
        <v>0</v>
      </c>
      <c r="L531" s="7">
        <f t="shared" si="217"/>
        <v>0</v>
      </c>
      <c r="M531" s="7">
        <f t="shared" si="217"/>
        <v>0</v>
      </c>
      <c r="N531" s="7">
        <f t="shared" si="217"/>
        <v>0</v>
      </c>
      <c r="O531" s="7">
        <f t="shared" si="217"/>
        <v>0</v>
      </c>
      <c r="P531" s="7">
        <f t="shared" si="217"/>
        <v>0</v>
      </c>
      <c r="Q531" s="8"/>
      <c r="R531" s="8"/>
      <c r="S531" s="8"/>
      <c r="T531" s="8"/>
      <c r="U531" s="8"/>
    </row>
    <row r="532" spans="1:21" s="6" customFormat="1" ht="30" x14ac:dyDescent="0.25">
      <c r="A532" s="63"/>
      <c r="B532" s="69"/>
      <c r="C532" s="51" t="s">
        <v>22</v>
      </c>
      <c r="D532" s="7">
        <f t="shared" si="214"/>
        <v>0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21"/>
      <c r="Q532" s="8"/>
      <c r="R532" s="8"/>
      <c r="S532" s="8"/>
      <c r="T532" s="8"/>
      <c r="U532" s="8"/>
    </row>
    <row r="533" spans="1:21" s="6" customFormat="1" ht="30" x14ac:dyDescent="0.25">
      <c r="A533" s="63"/>
      <c r="B533" s="69"/>
      <c r="C533" s="51" t="s">
        <v>16</v>
      </c>
      <c r="D533" s="7">
        <f t="shared" si="214"/>
        <v>0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21"/>
      <c r="Q533" s="8"/>
      <c r="R533" s="8"/>
      <c r="S533" s="8"/>
      <c r="T533" s="8"/>
      <c r="U533" s="8"/>
    </row>
    <row r="534" spans="1:21" s="6" customFormat="1" ht="60" x14ac:dyDescent="0.25">
      <c r="A534" s="63"/>
      <c r="B534" s="69"/>
      <c r="C534" s="51" t="s">
        <v>17</v>
      </c>
      <c r="D534" s="7">
        <f t="shared" si="214"/>
        <v>4010</v>
      </c>
      <c r="E534" s="7"/>
      <c r="F534" s="7"/>
      <c r="G534" s="7"/>
      <c r="H534" s="7"/>
      <c r="I534" s="7">
        <v>10</v>
      </c>
      <c r="J534" s="7">
        <v>4000</v>
      </c>
      <c r="K534" s="7"/>
      <c r="L534" s="7"/>
      <c r="M534" s="7"/>
      <c r="N534" s="7"/>
      <c r="O534" s="7"/>
      <c r="P534" s="21"/>
      <c r="Q534" s="8"/>
      <c r="R534" s="8"/>
      <c r="S534" s="8"/>
      <c r="T534" s="8"/>
      <c r="U534" s="8"/>
    </row>
    <row r="535" spans="1:21" s="6" customFormat="1" ht="30" x14ac:dyDescent="0.25">
      <c r="A535" s="64"/>
      <c r="B535" s="70"/>
      <c r="C535" s="51" t="s">
        <v>18</v>
      </c>
      <c r="D535" s="7">
        <f t="shared" si="214"/>
        <v>0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21"/>
      <c r="Q535" s="8"/>
      <c r="R535" s="8"/>
      <c r="S535" s="8"/>
      <c r="T535" s="8"/>
      <c r="U535" s="8"/>
    </row>
    <row r="536" spans="1:21" s="6" customFormat="1" ht="30" x14ac:dyDescent="0.25">
      <c r="A536" s="65" t="s">
        <v>253</v>
      </c>
      <c r="B536" s="71" t="s">
        <v>174</v>
      </c>
      <c r="C536" s="51" t="s">
        <v>14</v>
      </c>
      <c r="D536" s="7">
        <f t="shared" si="214"/>
        <v>439000.34</v>
      </c>
      <c r="E536" s="7">
        <f t="shared" ref="E536:P536" si="218">E537+E538+E539+E540</f>
        <v>0</v>
      </c>
      <c r="F536" s="7">
        <f t="shared" si="218"/>
        <v>0</v>
      </c>
      <c r="G536" s="7">
        <f t="shared" si="218"/>
        <v>0</v>
      </c>
      <c r="H536" s="7">
        <f t="shared" si="218"/>
        <v>0</v>
      </c>
      <c r="I536" s="7">
        <f t="shared" si="218"/>
        <v>10</v>
      </c>
      <c r="J536" s="7">
        <f t="shared" si="218"/>
        <v>4699.8</v>
      </c>
      <c r="K536" s="7">
        <f t="shared" si="218"/>
        <v>0</v>
      </c>
      <c r="L536" s="7">
        <f t="shared" si="218"/>
        <v>62220</v>
      </c>
      <c r="M536" s="7">
        <f t="shared" si="218"/>
        <v>141325.29999999999</v>
      </c>
      <c r="N536" s="7">
        <f t="shared" si="218"/>
        <v>230092.24</v>
      </c>
      <c r="O536" s="7">
        <f t="shared" si="218"/>
        <v>653</v>
      </c>
      <c r="P536" s="7">
        <f t="shared" si="218"/>
        <v>0</v>
      </c>
      <c r="Q536" s="8"/>
      <c r="R536" s="8"/>
      <c r="S536" s="8"/>
      <c r="T536" s="8"/>
      <c r="U536" s="8"/>
    </row>
    <row r="537" spans="1:21" s="6" customFormat="1" ht="30" x14ac:dyDescent="0.25">
      <c r="A537" s="66"/>
      <c r="B537" s="72"/>
      <c r="C537" s="51" t="s">
        <v>22</v>
      </c>
      <c r="D537" s="7">
        <f t="shared" si="214"/>
        <v>0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17"/>
      <c r="P537" s="21"/>
      <c r="Q537" s="8"/>
      <c r="R537" s="8"/>
      <c r="S537" s="8"/>
      <c r="T537" s="8"/>
      <c r="U537" s="8"/>
    </row>
    <row r="538" spans="1:21" s="6" customFormat="1" ht="30" x14ac:dyDescent="0.25">
      <c r="A538" s="66"/>
      <c r="B538" s="72"/>
      <c r="C538" s="51" t="s">
        <v>16</v>
      </c>
      <c r="D538" s="7">
        <f t="shared" si="214"/>
        <v>336859.94</v>
      </c>
      <c r="E538" s="7"/>
      <c r="F538" s="7"/>
      <c r="G538" s="7"/>
      <c r="H538" s="7"/>
      <c r="I538" s="7"/>
      <c r="J538" s="7"/>
      <c r="K538" s="7"/>
      <c r="L538" s="7">
        <v>59680</v>
      </c>
      <c r="M538" s="7">
        <v>104015.3</v>
      </c>
      <c r="N538" s="7">
        <v>172685.94</v>
      </c>
      <c r="O538" s="18">
        <v>478.7</v>
      </c>
      <c r="P538" s="21"/>
      <c r="Q538" s="8"/>
      <c r="R538" s="8"/>
      <c r="S538" s="8"/>
      <c r="T538" s="8"/>
      <c r="U538" s="8"/>
    </row>
    <row r="539" spans="1:21" s="6" customFormat="1" ht="60" x14ac:dyDescent="0.25">
      <c r="A539" s="66"/>
      <c r="B539" s="72"/>
      <c r="C539" s="51" t="s">
        <v>17</v>
      </c>
      <c r="D539" s="7">
        <f t="shared" si="214"/>
        <v>102140.4</v>
      </c>
      <c r="E539" s="7"/>
      <c r="F539" s="7"/>
      <c r="G539" s="7"/>
      <c r="H539" s="7"/>
      <c r="I539" s="7">
        <v>10</v>
      </c>
      <c r="J539" s="7">
        <v>4699.8</v>
      </c>
      <c r="K539" s="7"/>
      <c r="L539" s="7">
        <v>2540</v>
      </c>
      <c r="M539" s="7">
        <v>37310</v>
      </c>
      <c r="N539" s="7">
        <v>57406.3</v>
      </c>
      <c r="O539" s="18">
        <v>174.3</v>
      </c>
      <c r="P539" s="21"/>
      <c r="Q539" s="8"/>
      <c r="R539" s="8"/>
      <c r="S539" s="8"/>
      <c r="T539" s="8"/>
      <c r="U539" s="8"/>
    </row>
    <row r="540" spans="1:21" s="6" customFormat="1" ht="30" x14ac:dyDescent="0.25">
      <c r="A540" s="67"/>
      <c r="B540" s="73"/>
      <c r="C540" s="51" t="s">
        <v>18</v>
      </c>
      <c r="D540" s="7">
        <f t="shared" si="214"/>
        <v>0</v>
      </c>
      <c r="E540" s="7"/>
      <c r="F540" s="7"/>
      <c r="G540" s="7"/>
      <c r="H540" s="7"/>
      <c r="I540" s="7"/>
      <c r="J540" s="7"/>
      <c r="K540" s="7"/>
      <c r="L540" s="7"/>
      <c r="M540" s="30"/>
      <c r="N540" s="7"/>
      <c r="O540" s="30"/>
      <c r="P540" s="21"/>
      <c r="Q540" s="8"/>
      <c r="R540" s="8"/>
      <c r="S540" s="8"/>
      <c r="T540" s="8"/>
      <c r="U540" s="8"/>
    </row>
    <row r="541" spans="1:21" s="6" customFormat="1" ht="30" x14ac:dyDescent="0.25">
      <c r="A541" s="62" t="s">
        <v>254</v>
      </c>
      <c r="B541" s="68" t="s">
        <v>240</v>
      </c>
      <c r="C541" s="51" t="s">
        <v>14</v>
      </c>
      <c r="D541" s="7">
        <f t="shared" si="214"/>
        <v>0.1</v>
      </c>
      <c r="E541" s="7">
        <f t="shared" ref="E541:P541" si="219">E542+E543+E544+E545</f>
        <v>0</v>
      </c>
      <c r="F541" s="7">
        <f t="shared" si="219"/>
        <v>0</v>
      </c>
      <c r="G541" s="7">
        <f t="shared" si="219"/>
        <v>0</v>
      </c>
      <c r="H541" s="7">
        <f t="shared" si="219"/>
        <v>0</v>
      </c>
      <c r="I541" s="7">
        <f t="shared" si="219"/>
        <v>0</v>
      </c>
      <c r="J541" s="7">
        <f t="shared" si="219"/>
        <v>0</v>
      </c>
      <c r="K541" s="7">
        <f t="shared" si="219"/>
        <v>0</v>
      </c>
      <c r="L541" s="7">
        <f t="shared" si="219"/>
        <v>0</v>
      </c>
      <c r="M541" s="7">
        <f t="shared" si="219"/>
        <v>0.1</v>
      </c>
      <c r="N541" s="7">
        <f t="shared" si="219"/>
        <v>0</v>
      </c>
      <c r="O541" s="7">
        <f t="shared" si="219"/>
        <v>0</v>
      </c>
      <c r="P541" s="7">
        <f t="shared" si="219"/>
        <v>0</v>
      </c>
      <c r="Q541" s="8"/>
      <c r="R541" s="8"/>
      <c r="S541" s="8"/>
      <c r="T541" s="8"/>
      <c r="U541" s="8"/>
    </row>
    <row r="542" spans="1:21" s="6" customFormat="1" ht="30" x14ac:dyDescent="0.25">
      <c r="A542" s="63"/>
      <c r="B542" s="69"/>
      <c r="C542" s="51" t="s">
        <v>22</v>
      </c>
      <c r="D542" s="7">
        <f t="shared" si="214"/>
        <v>0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21"/>
      <c r="Q542" s="8"/>
      <c r="R542" s="8"/>
      <c r="S542" s="8"/>
      <c r="T542" s="8"/>
      <c r="U542" s="8"/>
    </row>
    <row r="543" spans="1:21" s="6" customFormat="1" ht="30" x14ac:dyDescent="0.25">
      <c r="A543" s="63"/>
      <c r="B543" s="69"/>
      <c r="C543" s="51" t="s">
        <v>16</v>
      </c>
      <c r="D543" s="7">
        <f t="shared" si="214"/>
        <v>0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21"/>
      <c r="Q543" s="8"/>
      <c r="R543" s="8"/>
      <c r="S543" s="8"/>
      <c r="T543" s="8"/>
      <c r="U543" s="8"/>
    </row>
    <row r="544" spans="1:21" s="6" customFormat="1" ht="60" x14ac:dyDescent="0.25">
      <c r="A544" s="63"/>
      <c r="B544" s="69"/>
      <c r="C544" s="51" t="s">
        <v>17</v>
      </c>
      <c r="D544" s="7">
        <f t="shared" si="214"/>
        <v>0.1</v>
      </c>
      <c r="E544" s="7"/>
      <c r="F544" s="7"/>
      <c r="G544" s="7"/>
      <c r="H544" s="7"/>
      <c r="I544" s="7"/>
      <c r="J544" s="7"/>
      <c r="K544" s="7"/>
      <c r="L544" s="7"/>
      <c r="M544" s="30">
        <v>0.1</v>
      </c>
      <c r="N544" s="7"/>
      <c r="O544" s="7"/>
      <c r="P544" s="21"/>
      <c r="Q544" s="8"/>
      <c r="R544" s="8"/>
      <c r="S544" s="8"/>
      <c r="T544" s="8"/>
      <c r="U544" s="8"/>
    </row>
    <row r="545" spans="1:21" s="6" customFormat="1" ht="30" x14ac:dyDescent="0.25">
      <c r="A545" s="64"/>
      <c r="B545" s="70"/>
      <c r="C545" s="51" t="s">
        <v>18</v>
      </c>
      <c r="D545" s="7">
        <f t="shared" si="214"/>
        <v>0</v>
      </c>
      <c r="E545" s="7"/>
      <c r="F545" s="7"/>
      <c r="G545" s="7"/>
      <c r="H545" s="7"/>
      <c r="I545" s="7"/>
      <c r="J545" s="7"/>
      <c r="K545" s="7"/>
      <c r="L545" s="7"/>
      <c r="M545" s="30"/>
      <c r="N545" s="7"/>
      <c r="O545" s="7"/>
      <c r="P545" s="21"/>
      <c r="Q545" s="8"/>
      <c r="R545" s="8"/>
      <c r="S545" s="8"/>
      <c r="T545" s="8"/>
      <c r="U545" s="8"/>
    </row>
    <row r="546" spans="1:21" s="6" customFormat="1" ht="30" x14ac:dyDescent="0.25">
      <c r="A546" s="76" t="s">
        <v>255</v>
      </c>
      <c r="B546" s="68" t="s">
        <v>241</v>
      </c>
      <c r="C546" s="51" t="s">
        <v>14</v>
      </c>
      <c r="D546" s="7">
        <f t="shared" si="214"/>
        <v>0.1</v>
      </c>
      <c r="E546" s="7">
        <f t="shared" ref="E546:P546" si="220">E547+E548+E549+E550</f>
        <v>0</v>
      </c>
      <c r="F546" s="7">
        <f t="shared" si="220"/>
        <v>0</v>
      </c>
      <c r="G546" s="7">
        <f t="shared" si="220"/>
        <v>0</v>
      </c>
      <c r="H546" s="7">
        <f t="shared" si="220"/>
        <v>0</v>
      </c>
      <c r="I546" s="7">
        <f t="shared" si="220"/>
        <v>0</v>
      </c>
      <c r="J546" s="7">
        <f t="shared" si="220"/>
        <v>0</v>
      </c>
      <c r="K546" s="7">
        <f t="shared" si="220"/>
        <v>0</v>
      </c>
      <c r="L546" s="7">
        <f t="shared" si="220"/>
        <v>0</v>
      </c>
      <c r="M546" s="7">
        <f t="shared" si="220"/>
        <v>0.1</v>
      </c>
      <c r="N546" s="7">
        <f t="shared" si="220"/>
        <v>0</v>
      </c>
      <c r="O546" s="7">
        <f t="shared" si="220"/>
        <v>0</v>
      </c>
      <c r="P546" s="7">
        <f t="shared" si="220"/>
        <v>0</v>
      </c>
      <c r="Q546" s="8"/>
      <c r="R546" s="8"/>
      <c r="S546" s="8"/>
      <c r="T546" s="8"/>
      <c r="U546" s="8"/>
    </row>
    <row r="547" spans="1:21" s="6" customFormat="1" ht="30" x14ac:dyDescent="0.25">
      <c r="A547" s="77"/>
      <c r="B547" s="69"/>
      <c r="C547" s="51" t="s">
        <v>22</v>
      </c>
      <c r="D547" s="7">
        <f t="shared" si="214"/>
        <v>0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21"/>
      <c r="Q547" s="8"/>
      <c r="R547" s="8"/>
      <c r="S547" s="8"/>
      <c r="T547" s="8"/>
      <c r="U547" s="8"/>
    </row>
    <row r="548" spans="1:21" s="6" customFormat="1" ht="30" x14ac:dyDescent="0.25">
      <c r="A548" s="77"/>
      <c r="B548" s="69"/>
      <c r="C548" s="51" t="s">
        <v>16</v>
      </c>
      <c r="D548" s="7">
        <f t="shared" si="214"/>
        <v>0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21"/>
      <c r="Q548" s="8"/>
      <c r="R548" s="8"/>
      <c r="S548" s="8"/>
      <c r="T548" s="8"/>
      <c r="U548" s="8"/>
    </row>
    <row r="549" spans="1:21" s="6" customFormat="1" ht="60" x14ac:dyDescent="0.25">
      <c r="A549" s="77"/>
      <c r="B549" s="69"/>
      <c r="C549" s="51" t="s">
        <v>17</v>
      </c>
      <c r="D549" s="7">
        <f t="shared" si="214"/>
        <v>0.1</v>
      </c>
      <c r="E549" s="7"/>
      <c r="F549" s="7"/>
      <c r="G549" s="7"/>
      <c r="H549" s="7"/>
      <c r="I549" s="7"/>
      <c r="J549" s="7"/>
      <c r="K549" s="7"/>
      <c r="L549" s="7"/>
      <c r="M549" s="30">
        <v>0.1</v>
      </c>
      <c r="N549" s="7"/>
      <c r="O549" s="7"/>
      <c r="P549" s="21"/>
      <c r="Q549" s="8"/>
      <c r="R549" s="8"/>
      <c r="S549" s="8"/>
      <c r="T549" s="8"/>
      <c r="U549" s="8"/>
    </row>
    <row r="550" spans="1:21" s="6" customFormat="1" ht="30" x14ac:dyDescent="0.25">
      <c r="A550" s="78"/>
      <c r="B550" s="70"/>
      <c r="C550" s="51" t="s">
        <v>18</v>
      </c>
      <c r="D550" s="7">
        <f t="shared" si="214"/>
        <v>0</v>
      </c>
      <c r="E550" s="7"/>
      <c r="F550" s="7"/>
      <c r="G550" s="7"/>
      <c r="H550" s="7"/>
      <c r="I550" s="7"/>
      <c r="J550" s="7"/>
      <c r="K550" s="7"/>
      <c r="L550" s="7"/>
      <c r="M550" s="30"/>
      <c r="N550" s="7"/>
      <c r="O550" s="7"/>
      <c r="P550" s="21"/>
      <c r="Q550" s="8"/>
      <c r="R550" s="8"/>
      <c r="S550" s="8"/>
      <c r="T550" s="8"/>
      <c r="U550" s="8"/>
    </row>
    <row r="551" spans="1:21" s="6" customFormat="1" ht="30" x14ac:dyDescent="0.25">
      <c r="A551" s="76" t="s">
        <v>256</v>
      </c>
      <c r="B551" s="68" t="s">
        <v>231</v>
      </c>
      <c r="C551" s="51" t="s">
        <v>14</v>
      </c>
      <c r="D551" s="7">
        <f t="shared" si="214"/>
        <v>1819531.66</v>
      </c>
      <c r="E551" s="7">
        <f t="shared" ref="E551:P551" si="221">E552+E553+E554+E555</f>
        <v>0</v>
      </c>
      <c r="F551" s="7">
        <f t="shared" si="221"/>
        <v>0</v>
      </c>
      <c r="G551" s="7">
        <f t="shared" si="221"/>
        <v>0</v>
      </c>
      <c r="H551" s="7">
        <f t="shared" si="221"/>
        <v>0</v>
      </c>
      <c r="I551" s="7">
        <f t="shared" si="221"/>
        <v>0</v>
      </c>
      <c r="J551" s="7">
        <f t="shared" si="221"/>
        <v>100</v>
      </c>
      <c r="K551" s="7">
        <f t="shared" si="221"/>
        <v>0</v>
      </c>
      <c r="L551" s="7">
        <f t="shared" si="221"/>
        <v>0</v>
      </c>
      <c r="M551" s="7">
        <f t="shared" si="221"/>
        <v>0.96</v>
      </c>
      <c r="N551" s="7">
        <f t="shared" si="221"/>
        <v>484404.3</v>
      </c>
      <c r="O551" s="7">
        <f t="shared" si="221"/>
        <v>392562.2</v>
      </c>
      <c r="P551" s="7">
        <f t="shared" si="221"/>
        <v>942464.2</v>
      </c>
      <c r="Q551" s="8"/>
      <c r="R551" s="8"/>
      <c r="S551" s="8"/>
      <c r="T551" s="8"/>
      <c r="U551" s="8"/>
    </row>
    <row r="552" spans="1:21" s="6" customFormat="1" ht="30" x14ac:dyDescent="0.25">
      <c r="A552" s="77"/>
      <c r="B552" s="69"/>
      <c r="C552" s="51" t="s">
        <v>22</v>
      </c>
      <c r="D552" s="7">
        <f t="shared" si="214"/>
        <v>0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17"/>
      <c r="P552" s="21"/>
      <c r="Q552" s="8"/>
      <c r="R552" s="8"/>
      <c r="S552" s="8"/>
      <c r="T552" s="8"/>
      <c r="U552" s="8"/>
    </row>
    <row r="553" spans="1:21" s="6" customFormat="1" ht="30" x14ac:dyDescent="0.25">
      <c r="A553" s="77"/>
      <c r="B553" s="69"/>
      <c r="C553" s="51" t="s">
        <v>16</v>
      </c>
      <c r="D553" s="7">
        <f t="shared" si="214"/>
        <v>1330062.3</v>
      </c>
      <c r="E553" s="7"/>
      <c r="F553" s="7"/>
      <c r="G553" s="7"/>
      <c r="H553" s="7"/>
      <c r="I553" s="7"/>
      <c r="J553" s="7">
        <v>71.5</v>
      </c>
      <c r="K553" s="7"/>
      <c r="L553" s="7"/>
      <c r="M553" s="7">
        <v>0.7</v>
      </c>
      <c r="N553" s="7">
        <v>356520.7</v>
      </c>
      <c r="O553" s="18">
        <v>287355.5</v>
      </c>
      <c r="P553" s="21">
        <v>686113.9</v>
      </c>
      <c r="Q553" s="8"/>
      <c r="R553" s="8"/>
      <c r="S553" s="8"/>
      <c r="T553" s="8"/>
      <c r="U553" s="8"/>
    </row>
    <row r="554" spans="1:21" s="6" customFormat="1" ht="60" x14ac:dyDescent="0.25">
      <c r="A554" s="77"/>
      <c r="B554" s="69"/>
      <c r="C554" s="51" t="s">
        <v>17</v>
      </c>
      <c r="D554" s="7">
        <f t="shared" si="214"/>
        <v>489469.36</v>
      </c>
      <c r="E554" s="7"/>
      <c r="F554" s="7"/>
      <c r="G554" s="7"/>
      <c r="H554" s="7"/>
      <c r="I554" s="7"/>
      <c r="J554" s="7">
        <v>28.5</v>
      </c>
      <c r="K554" s="7"/>
      <c r="L554" s="7"/>
      <c r="M554" s="7">
        <v>0.26</v>
      </c>
      <c r="N554" s="7">
        <v>127883.6</v>
      </c>
      <c r="O554" s="18">
        <v>105206.7</v>
      </c>
      <c r="P554" s="21">
        <v>256350.3</v>
      </c>
      <c r="Q554" s="8"/>
      <c r="R554" s="8"/>
      <c r="S554" s="8"/>
      <c r="T554" s="8"/>
      <c r="U554" s="8"/>
    </row>
    <row r="555" spans="1:21" s="6" customFormat="1" ht="30" x14ac:dyDescent="0.25">
      <c r="A555" s="78"/>
      <c r="B555" s="70"/>
      <c r="C555" s="51" t="s">
        <v>18</v>
      </c>
      <c r="D555" s="7">
        <f t="shared" si="214"/>
        <v>0</v>
      </c>
      <c r="E555" s="7"/>
      <c r="F555" s="7"/>
      <c r="G555" s="7"/>
      <c r="H555" s="7"/>
      <c r="I555" s="7"/>
      <c r="J555" s="7"/>
      <c r="K555" s="7"/>
      <c r="L555" s="7"/>
      <c r="M555" s="30"/>
      <c r="N555" s="7"/>
      <c r="O555" s="30"/>
      <c r="P555" s="21"/>
      <c r="Q555" s="8"/>
      <c r="R555" s="8"/>
      <c r="S555" s="8"/>
      <c r="T555" s="8"/>
      <c r="U555" s="8"/>
    </row>
    <row r="556" spans="1:21" s="6" customFormat="1" ht="30" x14ac:dyDescent="0.25">
      <c r="A556" s="76" t="s">
        <v>289</v>
      </c>
      <c r="B556" s="68" t="s">
        <v>239</v>
      </c>
      <c r="C556" s="51" t="s">
        <v>14</v>
      </c>
      <c r="D556" s="7">
        <f t="shared" si="214"/>
        <v>0.1</v>
      </c>
      <c r="E556" s="7">
        <f t="shared" ref="E556:P556" si="222">E557+E558+E559+E560</f>
        <v>0</v>
      </c>
      <c r="F556" s="7">
        <f t="shared" si="222"/>
        <v>0</v>
      </c>
      <c r="G556" s="7">
        <f t="shared" si="222"/>
        <v>0</v>
      </c>
      <c r="H556" s="7">
        <f t="shared" si="222"/>
        <v>0</v>
      </c>
      <c r="I556" s="7">
        <f t="shared" si="222"/>
        <v>0</v>
      </c>
      <c r="J556" s="7">
        <f t="shared" si="222"/>
        <v>0</v>
      </c>
      <c r="K556" s="7">
        <f t="shared" si="222"/>
        <v>0</v>
      </c>
      <c r="L556" s="7">
        <f t="shared" si="222"/>
        <v>0</v>
      </c>
      <c r="M556" s="7">
        <f t="shared" si="222"/>
        <v>0.1</v>
      </c>
      <c r="N556" s="7">
        <f t="shared" si="222"/>
        <v>0</v>
      </c>
      <c r="O556" s="7">
        <f t="shared" si="222"/>
        <v>0</v>
      </c>
      <c r="P556" s="7">
        <f t="shared" si="222"/>
        <v>0</v>
      </c>
      <c r="Q556" s="8"/>
      <c r="R556" s="8"/>
      <c r="S556" s="8"/>
      <c r="T556" s="8"/>
      <c r="U556" s="8"/>
    </row>
    <row r="557" spans="1:21" s="6" customFormat="1" ht="30" x14ac:dyDescent="0.25">
      <c r="A557" s="77"/>
      <c r="B557" s="69"/>
      <c r="C557" s="51" t="s">
        <v>22</v>
      </c>
      <c r="D557" s="7">
        <f t="shared" si="214"/>
        <v>0</v>
      </c>
      <c r="E557" s="7"/>
      <c r="F557" s="7"/>
      <c r="G557" s="7"/>
      <c r="H557" s="7"/>
      <c r="I557" s="7"/>
      <c r="J557" s="7"/>
      <c r="K557" s="7"/>
      <c r="L557" s="7"/>
      <c r="M557" s="30"/>
      <c r="N557" s="7"/>
      <c r="O557" s="7"/>
      <c r="P557" s="21"/>
      <c r="Q557" s="8"/>
      <c r="R557" s="8"/>
      <c r="S557" s="8"/>
      <c r="T557" s="8"/>
      <c r="U557" s="8"/>
    </row>
    <row r="558" spans="1:21" s="6" customFormat="1" ht="30" x14ac:dyDescent="0.25">
      <c r="A558" s="77"/>
      <c r="B558" s="69"/>
      <c r="C558" s="51" t="s">
        <v>16</v>
      </c>
      <c r="D558" s="7">
        <f t="shared" si="214"/>
        <v>0</v>
      </c>
      <c r="E558" s="7"/>
      <c r="F558" s="7"/>
      <c r="G558" s="7"/>
      <c r="H558" s="7"/>
      <c r="I558" s="7"/>
      <c r="J558" s="7"/>
      <c r="K558" s="7"/>
      <c r="L558" s="7"/>
      <c r="M558" s="30"/>
      <c r="N558" s="7"/>
      <c r="O558" s="7"/>
      <c r="P558" s="21"/>
      <c r="Q558" s="8"/>
      <c r="R558" s="8"/>
      <c r="S558" s="8"/>
      <c r="T558" s="8"/>
      <c r="U558" s="8"/>
    </row>
    <row r="559" spans="1:21" s="6" customFormat="1" ht="60" x14ac:dyDescent="0.25">
      <c r="A559" s="77"/>
      <c r="B559" s="69"/>
      <c r="C559" s="51" t="s">
        <v>17</v>
      </c>
      <c r="D559" s="7">
        <f t="shared" si="214"/>
        <v>0.1</v>
      </c>
      <c r="E559" s="7"/>
      <c r="F559" s="7"/>
      <c r="G559" s="7"/>
      <c r="H559" s="7"/>
      <c r="I559" s="7"/>
      <c r="J559" s="7"/>
      <c r="K559" s="7"/>
      <c r="L559" s="7"/>
      <c r="M559" s="30">
        <v>0.1</v>
      </c>
      <c r="N559" s="7"/>
      <c r="O559" s="7"/>
      <c r="P559" s="21"/>
      <c r="Q559" s="8"/>
      <c r="R559" s="8"/>
      <c r="S559" s="8"/>
      <c r="T559" s="8"/>
      <c r="U559" s="8"/>
    </row>
    <row r="560" spans="1:21" s="6" customFormat="1" ht="30" x14ac:dyDescent="0.25">
      <c r="A560" s="78"/>
      <c r="B560" s="70"/>
      <c r="C560" s="51" t="s">
        <v>18</v>
      </c>
      <c r="D560" s="7">
        <f t="shared" si="214"/>
        <v>0</v>
      </c>
      <c r="E560" s="7"/>
      <c r="F560" s="7"/>
      <c r="G560" s="7"/>
      <c r="H560" s="7"/>
      <c r="I560" s="7"/>
      <c r="J560" s="7"/>
      <c r="K560" s="7"/>
      <c r="L560" s="7"/>
      <c r="M560" s="30"/>
      <c r="N560" s="7"/>
      <c r="O560" s="7"/>
      <c r="P560" s="21"/>
      <c r="Q560" s="8"/>
      <c r="R560" s="8"/>
      <c r="S560" s="8"/>
      <c r="T560" s="8"/>
      <c r="U560" s="8"/>
    </row>
    <row r="561" spans="1:21" s="6" customFormat="1" ht="30" x14ac:dyDescent="0.25">
      <c r="A561" s="76" t="s">
        <v>257</v>
      </c>
      <c r="B561" s="68" t="s">
        <v>238</v>
      </c>
      <c r="C561" s="51" t="s">
        <v>14</v>
      </c>
      <c r="D561" s="7">
        <f t="shared" si="214"/>
        <v>0.1</v>
      </c>
      <c r="E561" s="7">
        <f t="shared" ref="E561:P561" si="223">E562+E563+E564+E565</f>
        <v>0</v>
      </c>
      <c r="F561" s="7">
        <f t="shared" si="223"/>
        <v>0</v>
      </c>
      <c r="G561" s="7">
        <f t="shared" si="223"/>
        <v>0</v>
      </c>
      <c r="H561" s="7">
        <f t="shared" si="223"/>
        <v>0</v>
      </c>
      <c r="I561" s="7">
        <f t="shared" si="223"/>
        <v>0</v>
      </c>
      <c r="J561" s="7">
        <f t="shared" si="223"/>
        <v>0</v>
      </c>
      <c r="K561" s="7">
        <f t="shared" si="223"/>
        <v>0</v>
      </c>
      <c r="L561" s="7">
        <f t="shared" si="223"/>
        <v>0</v>
      </c>
      <c r="M561" s="7">
        <f t="shared" si="223"/>
        <v>0.1</v>
      </c>
      <c r="N561" s="7">
        <f t="shared" si="223"/>
        <v>0</v>
      </c>
      <c r="O561" s="7">
        <f t="shared" si="223"/>
        <v>0</v>
      </c>
      <c r="P561" s="7">
        <f t="shared" si="223"/>
        <v>0</v>
      </c>
      <c r="Q561" s="8"/>
      <c r="R561" s="8"/>
      <c r="S561" s="8"/>
      <c r="T561" s="8"/>
      <c r="U561" s="8"/>
    </row>
    <row r="562" spans="1:21" s="6" customFormat="1" ht="30" x14ac:dyDescent="0.25">
      <c r="A562" s="77"/>
      <c r="B562" s="69"/>
      <c r="C562" s="51" t="s">
        <v>22</v>
      </c>
      <c r="D562" s="7">
        <f t="shared" si="214"/>
        <v>0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21"/>
      <c r="Q562" s="8"/>
      <c r="R562" s="8"/>
      <c r="S562" s="8"/>
      <c r="T562" s="8"/>
      <c r="U562" s="8"/>
    </row>
    <row r="563" spans="1:21" s="6" customFormat="1" ht="30" x14ac:dyDescent="0.25">
      <c r="A563" s="77"/>
      <c r="B563" s="69"/>
      <c r="C563" s="51" t="s">
        <v>16</v>
      </c>
      <c r="D563" s="7">
        <f t="shared" si="214"/>
        <v>0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21"/>
      <c r="Q563" s="8"/>
      <c r="R563" s="8"/>
      <c r="S563" s="8"/>
      <c r="T563" s="8"/>
      <c r="U563" s="8"/>
    </row>
    <row r="564" spans="1:21" s="6" customFormat="1" ht="60" x14ac:dyDescent="0.25">
      <c r="A564" s="77"/>
      <c r="B564" s="69"/>
      <c r="C564" s="51" t="s">
        <v>17</v>
      </c>
      <c r="D564" s="7">
        <f t="shared" si="214"/>
        <v>0.1</v>
      </c>
      <c r="E564" s="7"/>
      <c r="F564" s="7"/>
      <c r="G564" s="7"/>
      <c r="H564" s="7"/>
      <c r="I564" s="7"/>
      <c r="J564" s="7"/>
      <c r="K564" s="7"/>
      <c r="L564" s="7"/>
      <c r="M564" s="30">
        <v>0.1</v>
      </c>
      <c r="N564" s="7"/>
      <c r="O564" s="7"/>
      <c r="P564" s="21"/>
      <c r="Q564" s="8"/>
      <c r="R564" s="8"/>
      <c r="S564" s="8"/>
      <c r="T564" s="8"/>
      <c r="U564" s="8"/>
    </row>
    <row r="565" spans="1:21" s="6" customFormat="1" ht="30" x14ac:dyDescent="0.25">
      <c r="A565" s="78"/>
      <c r="B565" s="70"/>
      <c r="C565" s="51" t="s">
        <v>18</v>
      </c>
      <c r="D565" s="7">
        <f t="shared" si="214"/>
        <v>0</v>
      </c>
      <c r="E565" s="7"/>
      <c r="F565" s="7"/>
      <c r="G565" s="7"/>
      <c r="H565" s="7"/>
      <c r="I565" s="7"/>
      <c r="J565" s="7"/>
      <c r="K565" s="7"/>
      <c r="L565" s="7"/>
      <c r="M565" s="30"/>
      <c r="N565" s="7"/>
      <c r="O565" s="7"/>
      <c r="P565" s="21"/>
      <c r="Q565" s="8"/>
      <c r="R565" s="8"/>
      <c r="S565" s="8"/>
      <c r="T565" s="8"/>
      <c r="U565" s="8"/>
    </row>
    <row r="566" spans="1:21" s="6" customFormat="1" ht="30" x14ac:dyDescent="0.25">
      <c r="A566" s="76" t="s">
        <v>292</v>
      </c>
      <c r="B566" s="68" t="s">
        <v>291</v>
      </c>
      <c r="C566" s="51" t="s">
        <v>14</v>
      </c>
      <c r="D566" s="7">
        <f t="shared" si="214"/>
        <v>278</v>
      </c>
      <c r="E566" s="7">
        <f t="shared" ref="E566:P566" si="224">E567+E568+E569+E570</f>
        <v>0</v>
      </c>
      <c r="F566" s="7">
        <f t="shared" si="224"/>
        <v>0</v>
      </c>
      <c r="G566" s="7">
        <f t="shared" si="224"/>
        <v>0</v>
      </c>
      <c r="H566" s="7">
        <f t="shared" si="224"/>
        <v>0</v>
      </c>
      <c r="I566" s="7">
        <f t="shared" si="224"/>
        <v>0</v>
      </c>
      <c r="J566" s="7">
        <f t="shared" si="224"/>
        <v>0</v>
      </c>
      <c r="K566" s="7">
        <f t="shared" si="224"/>
        <v>0</v>
      </c>
      <c r="L566" s="7">
        <f t="shared" si="224"/>
        <v>0</v>
      </c>
      <c r="M566" s="7">
        <f t="shared" si="224"/>
        <v>278</v>
      </c>
      <c r="N566" s="7">
        <f t="shared" si="224"/>
        <v>0</v>
      </c>
      <c r="O566" s="7">
        <f t="shared" si="224"/>
        <v>0</v>
      </c>
      <c r="P566" s="7">
        <f t="shared" si="224"/>
        <v>0</v>
      </c>
      <c r="Q566" s="8"/>
      <c r="R566" s="8"/>
      <c r="S566" s="8"/>
      <c r="T566" s="8"/>
      <c r="U566" s="8"/>
    </row>
    <row r="567" spans="1:21" s="6" customFormat="1" ht="30" x14ac:dyDescent="0.25">
      <c r="A567" s="77"/>
      <c r="B567" s="69"/>
      <c r="C567" s="51" t="s">
        <v>22</v>
      </c>
      <c r="D567" s="7">
        <f t="shared" si="214"/>
        <v>0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21"/>
      <c r="Q567" s="8"/>
      <c r="R567" s="8"/>
      <c r="S567" s="8"/>
      <c r="T567" s="8"/>
      <c r="U567" s="8"/>
    </row>
    <row r="568" spans="1:21" s="6" customFormat="1" ht="30" x14ac:dyDescent="0.25">
      <c r="A568" s="77"/>
      <c r="B568" s="69"/>
      <c r="C568" s="51" t="s">
        <v>16</v>
      </c>
      <c r="D568" s="7">
        <f t="shared" si="214"/>
        <v>0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21"/>
      <c r="Q568" s="8"/>
      <c r="R568" s="8"/>
      <c r="S568" s="8"/>
      <c r="T568" s="8"/>
      <c r="U568" s="8"/>
    </row>
    <row r="569" spans="1:21" s="6" customFormat="1" ht="60" x14ac:dyDescent="0.25">
      <c r="A569" s="77"/>
      <c r="B569" s="69"/>
      <c r="C569" s="51" t="s">
        <v>17</v>
      </c>
      <c r="D569" s="7">
        <f t="shared" si="214"/>
        <v>278</v>
      </c>
      <c r="E569" s="7"/>
      <c r="F569" s="7"/>
      <c r="G569" s="7"/>
      <c r="H569" s="7"/>
      <c r="I569" s="7"/>
      <c r="J569" s="7"/>
      <c r="K569" s="7"/>
      <c r="L569" s="7"/>
      <c r="M569" s="30">
        <v>278</v>
      </c>
      <c r="N569" s="7"/>
      <c r="O569" s="7"/>
      <c r="P569" s="21"/>
      <c r="Q569" s="8"/>
      <c r="R569" s="8"/>
      <c r="S569" s="8"/>
      <c r="T569" s="8"/>
      <c r="U569" s="8"/>
    </row>
    <row r="570" spans="1:21" s="6" customFormat="1" ht="30" x14ac:dyDescent="0.25">
      <c r="A570" s="78"/>
      <c r="B570" s="70"/>
      <c r="C570" s="51" t="s">
        <v>18</v>
      </c>
      <c r="D570" s="7">
        <f t="shared" si="214"/>
        <v>0</v>
      </c>
      <c r="E570" s="7"/>
      <c r="F570" s="7"/>
      <c r="G570" s="7"/>
      <c r="H570" s="7"/>
      <c r="I570" s="7"/>
      <c r="J570" s="7"/>
      <c r="K570" s="7"/>
      <c r="L570" s="7"/>
      <c r="M570" s="30"/>
      <c r="N570" s="7"/>
      <c r="O570" s="7"/>
      <c r="P570" s="21"/>
      <c r="Q570" s="8"/>
      <c r="R570" s="8"/>
      <c r="S570" s="8"/>
      <c r="T570" s="8"/>
      <c r="U570" s="8"/>
    </row>
    <row r="571" spans="1:21" s="6" customFormat="1" ht="30" x14ac:dyDescent="0.25">
      <c r="A571" s="62" t="s">
        <v>258</v>
      </c>
      <c r="B571" s="68" t="s">
        <v>175</v>
      </c>
      <c r="C571" s="51" t="s">
        <v>14</v>
      </c>
      <c r="D571" s="7">
        <f t="shared" si="214"/>
        <v>366553.5</v>
      </c>
      <c r="E571" s="7">
        <f t="shared" ref="E571:P571" si="225">E572+E573+E574+E575</f>
        <v>0</v>
      </c>
      <c r="F571" s="7">
        <f t="shared" si="225"/>
        <v>0</v>
      </c>
      <c r="G571" s="7">
        <f t="shared" si="225"/>
        <v>0</v>
      </c>
      <c r="H571" s="7">
        <f t="shared" si="225"/>
        <v>0</v>
      </c>
      <c r="I571" s="7">
        <f t="shared" si="225"/>
        <v>0</v>
      </c>
      <c r="J571" s="7">
        <f t="shared" si="225"/>
        <v>0</v>
      </c>
      <c r="K571" s="7">
        <f t="shared" si="225"/>
        <v>366553.5</v>
      </c>
      <c r="L571" s="7">
        <f t="shared" si="225"/>
        <v>0</v>
      </c>
      <c r="M571" s="7">
        <f t="shared" si="225"/>
        <v>0</v>
      </c>
      <c r="N571" s="7">
        <f t="shared" si="225"/>
        <v>0</v>
      </c>
      <c r="O571" s="7">
        <f t="shared" si="225"/>
        <v>0</v>
      </c>
      <c r="P571" s="7">
        <f t="shared" si="225"/>
        <v>0</v>
      </c>
      <c r="Q571" s="8"/>
      <c r="R571" s="8"/>
      <c r="S571" s="8"/>
      <c r="T571" s="8"/>
      <c r="U571" s="8"/>
    </row>
    <row r="572" spans="1:21" s="6" customFormat="1" ht="30" x14ac:dyDescent="0.25">
      <c r="A572" s="63"/>
      <c r="B572" s="69"/>
      <c r="C572" s="51" t="s">
        <v>22</v>
      </c>
      <c r="D572" s="7">
        <f t="shared" si="214"/>
        <v>0</v>
      </c>
      <c r="E572" s="7">
        <f>E577</f>
        <v>0</v>
      </c>
      <c r="F572" s="7">
        <f t="shared" ref="F572:P575" si="226">F577</f>
        <v>0</v>
      </c>
      <c r="G572" s="7">
        <f t="shared" si="226"/>
        <v>0</v>
      </c>
      <c r="H572" s="7">
        <f t="shared" si="226"/>
        <v>0</v>
      </c>
      <c r="I572" s="7">
        <f t="shared" si="226"/>
        <v>0</v>
      </c>
      <c r="J572" s="7">
        <f t="shared" si="226"/>
        <v>0</v>
      </c>
      <c r="K572" s="7">
        <f t="shared" si="226"/>
        <v>0</v>
      </c>
      <c r="L572" s="7">
        <f t="shared" si="226"/>
        <v>0</v>
      </c>
      <c r="M572" s="7">
        <f t="shared" si="226"/>
        <v>0</v>
      </c>
      <c r="N572" s="7">
        <f t="shared" si="226"/>
        <v>0</v>
      </c>
      <c r="O572" s="7">
        <f t="shared" si="226"/>
        <v>0</v>
      </c>
      <c r="P572" s="7">
        <f t="shared" si="226"/>
        <v>0</v>
      </c>
      <c r="Q572" s="8"/>
      <c r="R572" s="8"/>
      <c r="S572" s="8"/>
      <c r="T572" s="8"/>
      <c r="U572" s="8"/>
    </row>
    <row r="573" spans="1:21" s="6" customFormat="1" ht="40.5" customHeight="1" x14ac:dyDescent="0.25">
      <c r="A573" s="63"/>
      <c r="B573" s="69"/>
      <c r="C573" s="51" t="s">
        <v>16</v>
      </c>
      <c r="D573" s="7">
        <f t="shared" si="214"/>
        <v>264285</v>
      </c>
      <c r="E573" s="7">
        <f t="shared" ref="E573:O575" si="227">E578</f>
        <v>0</v>
      </c>
      <c r="F573" s="7">
        <f t="shared" si="227"/>
        <v>0</v>
      </c>
      <c r="G573" s="7">
        <f t="shared" si="227"/>
        <v>0</v>
      </c>
      <c r="H573" s="7">
        <f t="shared" si="227"/>
        <v>0</v>
      </c>
      <c r="I573" s="7">
        <f t="shared" si="227"/>
        <v>0</v>
      </c>
      <c r="J573" s="7">
        <f t="shared" si="227"/>
        <v>0</v>
      </c>
      <c r="K573" s="7">
        <f t="shared" si="227"/>
        <v>264285</v>
      </c>
      <c r="L573" s="7">
        <f t="shared" si="227"/>
        <v>0</v>
      </c>
      <c r="M573" s="7">
        <f t="shared" si="227"/>
        <v>0</v>
      </c>
      <c r="N573" s="7">
        <f t="shared" si="227"/>
        <v>0</v>
      </c>
      <c r="O573" s="7">
        <f t="shared" si="227"/>
        <v>0</v>
      </c>
      <c r="P573" s="7">
        <f t="shared" si="226"/>
        <v>0</v>
      </c>
      <c r="Q573" s="8"/>
      <c r="R573" s="8"/>
      <c r="S573" s="8"/>
      <c r="T573" s="8"/>
      <c r="U573" s="8"/>
    </row>
    <row r="574" spans="1:21" s="6" customFormat="1" ht="70.5" customHeight="1" x14ac:dyDescent="0.25">
      <c r="A574" s="63"/>
      <c r="B574" s="69"/>
      <c r="C574" s="51" t="s">
        <v>17</v>
      </c>
      <c r="D574" s="7">
        <f t="shared" si="214"/>
        <v>102268.5</v>
      </c>
      <c r="E574" s="7">
        <f t="shared" si="227"/>
        <v>0</v>
      </c>
      <c r="F574" s="7">
        <f t="shared" si="227"/>
        <v>0</v>
      </c>
      <c r="G574" s="7">
        <f t="shared" si="227"/>
        <v>0</v>
      </c>
      <c r="H574" s="7">
        <f t="shared" si="227"/>
        <v>0</v>
      </c>
      <c r="I574" s="7">
        <f t="shared" si="227"/>
        <v>0</v>
      </c>
      <c r="J574" s="7">
        <f t="shared" si="227"/>
        <v>0</v>
      </c>
      <c r="K574" s="7">
        <f t="shared" si="227"/>
        <v>102268.5</v>
      </c>
      <c r="L574" s="7">
        <f t="shared" si="227"/>
        <v>0</v>
      </c>
      <c r="M574" s="7">
        <f t="shared" si="227"/>
        <v>0</v>
      </c>
      <c r="N574" s="7">
        <f t="shared" si="227"/>
        <v>0</v>
      </c>
      <c r="O574" s="7">
        <f t="shared" si="227"/>
        <v>0</v>
      </c>
      <c r="P574" s="7">
        <f t="shared" si="226"/>
        <v>0</v>
      </c>
      <c r="Q574" s="8"/>
      <c r="R574" s="8"/>
      <c r="S574" s="8"/>
      <c r="T574" s="8"/>
      <c r="U574" s="8"/>
    </row>
    <row r="575" spans="1:21" s="6" customFormat="1" ht="42" customHeight="1" x14ac:dyDescent="0.25">
      <c r="A575" s="64"/>
      <c r="B575" s="70"/>
      <c r="C575" s="51" t="s">
        <v>18</v>
      </c>
      <c r="D575" s="7">
        <f t="shared" si="214"/>
        <v>0</v>
      </c>
      <c r="E575" s="7">
        <f t="shared" si="227"/>
        <v>0</v>
      </c>
      <c r="F575" s="7">
        <f t="shared" si="227"/>
        <v>0</v>
      </c>
      <c r="G575" s="7">
        <f t="shared" si="227"/>
        <v>0</v>
      </c>
      <c r="H575" s="7">
        <f t="shared" si="227"/>
        <v>0</v>
      </c>
      <c r="I575" s="7">
        <f t="shared" si="227"/>
        <v>0</v>
      </c>
      <c r="J575" s="7">
        <f t="shared" si="227"/>
        <v>0</v>
      </c>
      <c r="K575" s="7">
        <f t="shared" si="227"/>
        <v>0</v>
      </c>
      <c r="L575" s="7">
        <f t="shared" si="227"/>
        <v>0</v>
      </c>
      <c r="M575" s="7">
        <f t="shared" si="227"/>
        <v>0</v>
      </c>
      <c r="N575" s="7">
        <f t="shared" si="227"/>
        <v>0</v>
      </c>
      <c r="O575" s="7">
        <f t="shared" si="227"/>
        <v>0</v>
      </c>
      <c r="P575" s="7">
        <f t="shared" si="226"/>
        <v>0</v>
      </c>
      <c r="Q575" s="8"/>
      <c r="R575" s="8"/>
      <c r="S575" s="8"/>
      <c r="T575" s="8"/>
      <c r="U575" s="8"/>
    </row>
    <row r="576" spans="1:21" s="6" customFormat="1" ht="45.75" customHeight="1" x14ac:dyDescent="0.25">
      <c r="A576" s="62" t="s">
        <v>259</v>
      </c>
      <c r="B576" s="68" t="s">
        <v>176</v>
      </c>
      <c r="C576" s="51" t="s">
        <v>14</v>
      </c>
      <c r="D576" s="7">
        <f t="shared" si="214"/>
        <v>366553.5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7">
        <v>0</v>
      </c>
      <c r="K576" s="7">
        <v>366553.5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8"/>
      <c r="R576" s="8"/>
      <c r="S576" s="8"/>
      <c r="T576" s="8"/>
      <c r="U576" s="8"/>
    </row>
    <row r="577" spans="1:21" s="6" customFormat="1" ht="45" customHeight="1" x14ac:dyDescent="0.25">
      <c r="A577" s="63"/>
      <c r="B577" s="69"/>
      <c r="C577" s="51" t="s">
        <v>22</v>
      </c>
      <c r="D577" s="7">
        <f t="shared" si="214"/>
        <v>0</v>
      </c>
      <c r="E577" s="7"/>
      <c r="F577" s="7"/>
      <c r="G577" s="7"/>
      <c r="H577" s="7"/>
      <c r="I577" s="7"/>
      <c r="J577" s="7"/>
      <c r="K577" s="7">
        <v>0</v>
      </c>
      <c r="L577" s="7"/>
      <c r="M577" s="7"/>
      <c r="N577" s="7"/>
      <c r="O577" s="7"/>
      <c r="P577" s="21"/>
      <c r="Q577" s="8"/>
      <c r="R577" s="8"/>
      <c r="S577" s="8"/>
      <c r="T577" s="8"/>
      <c r="U577" s="8"/>
    </row>
    <row r="578" spans="1:21" s="6" customFormat="1" ht="48.75" customHeight="1" x14ac:dyDescent="0.25">
      <c r="A578" s="63"/>
      <c r="B578" s="69"/>
      <c r="C578" s="51" t="s">
        <v>16</v>
      </c>
      <c r="D578" s="7">
        <f t="shared" si="214"/>
        <v>264285</v>
      </c>
      <c r="E578" s="7"/>
      <c r="F578" s="7"/>
      <c r="G578" s="7"/>
      <c r="H578" s="7"/>
      <c r="I578" s="7"/>
      <c r="J578" s="7"/>
      <c r="K578" s="7">
        <v>264285</v>
      </c>
      <c r="L578" s="7"/>
      <c r="M578" s="7"/>
      <c r="N578" s="7"/>
      <c r="O578" s="7"/>
      <c r="P578" s="21"/>
      <c r="Q578" s="8"/>
      <c r="R578" s="8"/>
      <c r="S578" s="8"/>
      <c r="T578" s="8"/>
      <c r="U578" s="8"/>
    </row>
    <row r="579" spans="1:21" s="6" customFormat="1" ht="64.5" customHeight="1" x14ac:dyDescent="0.25">
      <c r="A579" s="63"/>
      <c r="B579" s="69"/>
      <c r="C579" s="51" t="s">
        <v>17</v>
      </c>
      <c r="D579" s="7">
        <f t="shared" si="214"/>
        <v>102268.5</v>
      </c>
      <c r="E579" s="7"/>
      <c r="F579" s="7"/>
      <c r="G579" s="7"/>
      <c r="H579" s="7"/>
      <c r="I579" s="7"/>
      <c r="J579" s="7"/>
      <c r="K579" s="7">
        <v>102268.5</v>
      </c>
      <c r="L579" s="7"/>
      <c r="M579" s="7"/>
      <c r="N579" s="7"/>
      <c r="O579" s="7"/>
      <c r="P579" s="21"/>
      <c r="Q579" s="8"/>
      <c r="R579" s="8"/>
      <c r="S579" s="8"/>
      <c r="T579" s="8"/>
      <c r="U579" s="8"/>
    </row>
    <row r="580" spans="1:21" s="6" customFormat="1" ht="46.5" customHeight="1" x14ac:dyDescent="0.25">
      <c r="A580" s="64"/>
      <c r="B580" s="70"/>
      <c r="C580" s="51" t="s">
        <v>18</v>
      </c>
      <c r="D580" s="7">
        <f t="shared" si="214"/>
        <v>0</v>
      </c>
      <c r="E580" s="7"/>
      <c r="F580" s="7"/>
      <c r="G580" s="7"/>
      <c r="H580" s="7"/>
      <c r="I580" s="7"/>
      <c r="J580" s="7"/>
      <c r="K580" s="7">
        <v>0</v>
      </c>
      <c r="L580" s="7"/>
      <c r="M580" s="7"/>
      <c r="N580" s="7"/>
      <c r="O580" s="7"/>
      <c r="P580" s="21"/>
      <c r="Q580" s="8"/>
      <c r="R580" s="8"/>
      <c r="S580" s="8"/>
      <c r="T580" s="8"/>
      <c r="U580" s="8"/>
    </row>
    <row r="581" spans="1:21" s="6" customFormat="1" ht="30" x14ac:dyDescent="0.25">
      <c r="A581" s="62" t="s">
        <v>260</v>
      </c>
      <c r="B581" s="68" t="s">
        <v>81</v>
      </c>
      <c r="C581" s="51" t="s">
        <v>14</v>
      </c>
      <c r="D581" s="7">
        <f t="shared" si="214"/>
        <v>44191.9</v>
      </c>
      <c r="E581" s="7">
        <f t="shared" ref="E581:P581" si="228">E582+E583+E584+E585</f>
        <v>0</v>
      </c>
      <c r="F581" s="7">
        <f t="shared" si="228"/>
        <v>0</v>
      </c>
      <c r="G581" s="7">
        <f t="shared" si="228"/>
        <v>0</v>
      </c>
      <c r="H581" s="7">
        <f t="shared" si="228"/>
        <v>44191.9</v>
      </c>
      <c r="I581" s="7">
        <f t="shared" si="228"/>
        <v>0</v>
      </c>
      <c r="J581" s="7">
        <f t="shared" si="228"/>
        <v>0</v>
      </c>
      <c r="K581" s="7">
        <f t="shared" si="228"/>
        <v>0</v>
      </c>
      <c r="L581" s="7">
        <f t="shared" si="228"/>
        <v>0</v>
      </c>
      <c r="M581" s="7">
        <f t="shared" si="228"/>
        <v>0</v>
      </c>
      <c r="N581" s="7">
        <f t="shared" si="228"/>
        <v>0</v>
      </c>
      <c r="O581" s="7">
        <f t="shared" si="228"/>
        <v>0</v>
      </c>
      <c r="P581" s="7">
        <f t="shared" si="228"/>
        <v>0</v>
      </c>
      <c r="Q581" s="8"/>
      <c r="R581" s="8"/>
      <c r="S581" s="8"/>
      <c r="T581" s="8"/>
      <c r="U581" s="8"/>
    </row>
    <row r="582" spans="1:21" s="6" customFormat="1" ht="33.75" customHeight="1" x14ac:dyDescent="0.25">
      <c r="A582" s="63"/>
      <c r="B582" s="69"/>
      <c r="C582" s="51" t="s">
        <v>22</v>
      </c>
      <c r="D582" s="7">
        <f t="shared" si="214"/>
        <v>0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21"/>
      <c r="Q582" s="8"/>
      <c r="R582" s="8"/>
      <c r="S582" s="8"/>
      <c r="T582" s="8"/>
      <c r="U582" s="8"/>
    </row>
    <row r="583" spans="1:21" s="6" customFormat="1" ht="34.5" customHeight="1" x14ac:dyDescent="0.25">
      <c r="A583" s="63"/>
      <c r="B583" s="69"/>
      <c r="C583" s="51" t="s">
        <v>16</v>
      </c>
      <c r="D583" s="7">
        <f t="shared" ref="D583:D646" si="229">SUM(E583:P583)</f>
        <v>0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21"/>
      <c r="Q583" s="8"/>
      <c r="R583" s="8"/>
      <c r="S583" s="8"/>
      <c r="T583" s="8"/>
      <c r="U583" s="8"/>
    </row>
    <row r="584" spans="1:21" s="6" customFormat="1" ht="60" x14ac:dyDescent="0.25">
      <c r="A584" s="63"/>
      <c r="B584" s="69"/>
      <c r="C584" s="51" t="s">
        <v>17</v>
      </c>
      <c r="D584" s="7">
        <f t="shared" si="229"/>
        <v>44191.9</v>
      </c>
      <c r="E584" s="7"/>
      <c r="F584" s="7"/>
      <c r="G584" s="7"/>
      <c r="H584" s="7">
        <v>44191.9</v>
      </c>
      <c r="I584" s="7"/>
      <c r="J584" s="7"/>
      <c r="K584" s="7"/>
      <c r="L584" s="7"/>
      <c r="M584" s="7"/>
      <c r="N584" s="7"/>
      <c r="O584" s="7"/>
      <c r="P584" s="21"/>
      <c r="Q584" s="8"/>
      <c r="R584" s="8"/>
      <c r="S584" s="8"/>
      <c r="T584" s="8"/>
      <c r="U584" s="8"/>
    </row>
    <row r="585" spans="1:21" s="6" customFormat="1" ht="42.75" customHeight="1" x14ac:dyDescent="0.25">
      <c r="A585" s="64"/>
      <c r="B585" s="70"/>
      <c r="C585" s="51" t="s">
        <v>18</v>
      </c>
      <c r="D585" s="7">
        <f t="shared" si="229"/>
        <v>0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21"/>
      <c r="Q585" s="8"/>
      <c r="R585" s="8"/>
      <c r="S585" s="8"/>
      <c r="T585" s="8"/>
      <c r="U585" s="8"/>
    </row>
    <row r="586" spans="1:21" s="6" customFormat="1" ht="49.5" customHeight="1" x14ac:dyDescent="0.25">
      <c r="A586" s="62" t="s">
        <v>159</v>
      </c>
      <c r="B586" s="68" t="s">
        <v>178</v>
      </c>
      <c r="C586" s="51" t="s">
        <v>14</v>
      </c>
      <c r="D586" s="7">
        <f t="shared" si="229"/>
        <v>1858292.37</v>
      </c>
      <c r="E586" s="7">
        <f t="shared" ref="E586:P586" si="230">E587+E588+E589+E590</f>
        <v>94201.4</v>
      </c>
      <c r="F586" s="7">
        <f t="shared" si="230"/>
        <v>45280.49</v>
      </c>
      <c r="G586" s="7">
        <f t="shared" si="230"/>
        <v>125398.18</v>
      </c>
      <c r="H586" s="7">
        <f t="shared" si="230"/>
        <v>125870.39</v>
      </c>
      <c r="I586" s="7">
        <f t="shared" si="230"/>
        <v>125915.92</v>
      </c>
      <c r="J586" s="7">
        <f t="shared" si="230"/>
        <v>105999.6</v>
      </c>
      <c r="K586" s="7">
        <f t="shared" si="230"/>
        <v>54672.639999999999</v>
      </c>
      <c r="L586" s="7">
        <f t="shared" si="230"/>
        <v>92819.03</v>
      </c>
      <c r="M586" s="7">
        <f t="shared" si="230"/>
        <v>92861.4</v>
      </c>
      <c r="N586" s="7">
        <f t="shared" si="230"/>
        <v>166498.07999999999</v>
      </c>
      <c r="O586" s="7">
        <f t="shared" si="230"/>
        <v>555816.93999999994</v>
      </c>
      <c r="P586" s="7">
        <f t="shared" si="230"/>
        <v>272958.3</v>
      </c>
      <c r="Q586" s="8"/>
      <c r="R586" s="8"/>
      <c r="S586" s="8"/>
      <c r="T586" s="8"/>
      <c r="U586" s="8"/>
    </row>
    <row r="587" spans="1:21" s="6" customFormat="1" ht="50.25" customHeight="1" x14ac:dyDescent="0.25">
      <c r="A587" s="63"/>
      <c r="B587" s="69"/>
      <c r="C587" s="51" t="s">
        <v>22</v>
      </c>
      <c r="D587" s="7">
        <f t="shared" si="229"/>
        <v>51225.02</v>
      </c>
      <c r="E587" s="7">
        <f>E592+E597</f>
        <v>7319.3</v>
      </c>
      <c r="F587" s="7">
        <f t="shared" ref="F587:K587" si="231">F592+F597</f>
        <v>2188.4899999999998</v>
      </c>
      <c r="G587" s="7">
        <f t="shared" si="231"/>
        <v>35905.79</v>
      </c>
      <c r="H587" s="7">
        <f t="shared" si="231"/>
        <v>3301.68</v>
      </c>
      <c r="I587" s="7">
        <f t="shared" si="231"/>
        <v>1085.93</v>
      </c>
      <c r="J587" s="7">
        <f t="shared" si="231"/>
        <v>806.67</v>
      </c>
      <c r="K587" s="7">
        <f t="shared" si="231"/>
        <v>617.16</v>
      </c>
      <c r="L587" s="7">
        <f>L592+L597</f>
        <v>0</v>
      </c>
      <c r="M587" s="7">
        <f t="shared" ref="M587:P587" si="232">M592+M597</f>
        <v>0</v>
      </c>
      <c r="N587" s="7">
        <f t="shared" si="232"/>
        <v>0</v>
      </c>
      <c r="O587" s="7">
        <f t="shared" si="232"/>
        <v>0</v>
      </c>
      <c r="P587" s="7">
        <f t="shared" si="232"/>
        <v>0</v>
      </c>
      <c r="Q587" s="8"/>
      <c r="R587" s="8"/>
      <c r="S587" s="8"/>
      <c r="T587" s="8"/>
      <c r="U587" s="8"/>
    </row>
    <row r="588" spans="1:21" s="6" customFormat="1" ht="41.25" customHeight="1" x14ac:dyDescent="0.25">
      <c r="A588" s="63"/>
      <c r="B588" s="69"/>
      <c r="C588" s="51" t="s">
        <v>16</v>
      </c>
      <c r="D588" s="7">
        <f t="shared" si="229"/>
        <v>781937.47</v>
      </c>
      <c r="E588" s="7">
        <f t="shared" ref="E588:L590" si="233">E593+E598</f>
        <v>928.1</v>
      </c>
      <c r="F588" s="7">
        <f t="shared" si="233"/>
        <v>68</v>
      </c>
      <c r="G588" s="7">
        <f t="shared" si="233"/>
        <v>430</v>
      </c>
      <c r="H588" s="7">
        <f t="shared" si="233"/>
        <v>33991.24</v>
      </c>
      <c r="I588" s="7">
        <f t="shared" si="233"/>
        <v>38939.620000000003</v>
      </c>
      <c r="J588" s="7">
        <f t="shared" si="233"/>
        <v>21745.360000000001</v>
      </c>
      <c r="K588" s="7">
        <f t="shared" si="233"/>
        <v>5108.91</v>
      </c>
      <c r="L588" s="7">
        <f t="shared" si="233"/>
        <v>23298.1</v>
      </c>
      <c r="M588" s="7">
        <f t="shared" ref="M588:P588" si="234">M593+M598</f>
        <v>23000</v>
      </c>
      <c r="N588" s="7">
        <f t="shared" si="234"/>
        <v>80677.14</v>
      </c>
      <c r="O588" s="7">
        <f t="shared" si="234"/>
        <v>378414.7</v>
      </c>
      <c r="P588" s="7">
        <f t="shared" si="234"/>
        <v>175336.3</v>
      </c>
      <c r="Q588" s="8"/>
      <c r="R588" s="8"/>
      <c r="S588" s="8"/>
      <c r="T588" s="8"/>
      <c r="U588" s="8"/>
    </row>
    <row r="589" spans="1:21" s="6" customFormat="1" ht="72.75" customHeight="1" x14ac:dyDescent="0.25">
      <c r="A589" s="63"/>
      <c r="B589" s="69"/>
      <c r="C589" s="51" t="s">
        <v>17</v>
      </c>
      <c r="D589" s="7">
        <f t="shared" si="229"/>
        <v>1017381.14</v>
      </c>
      <c r="E589" s="7">
        <f t="shared" si="233"/>
        <v>85954</v>
      </c>
      <c r="F589" s="7">
        <f t="shared" si="233"/>
        <v>43024</v>
      </c>
      <c r="G589" s="7">
        <f t="shared" si="233"/>
        <v>86428</v>
      </c>
      <c r="H589" s="7">
        <f t="shared" si="233"/>
        <v>86218.37</v>
      </c>
      <c r="I589" s="7">
        <f t="shared" si="233"/>
        <v>84110.12</v>
      </c>
      <c r="J589" s="7">
        <f t="shared" si="233"/>
        <v>82737.570000000007</v>
      </c>
      <c r="K589" s="7">
        <f t="shared" si="233"/>
        <v>48906.57</v>
      </c>
      <c r="L589" s="7">
        <f t="shared" si="233"/>
        <v>69295.929999999993</v>
      </c>
      <c r="M589" s="7">
        <f t="shared" ref="M589:P589" si="235">M594+M599</f>
        <v>69861.399999999994</v>
      </c>
      <c r="N589" s="7">
        <f t="shared" si="235"/>
        <v>85820.94</v>
      </c>
      <c r="O589" s="7">
        <f t="shared" si="235"/>
        <v>177402.23999999999</v>
      </c>
      <c r="P589" s="7">
        <f t="shared" si="235"/>
        <v>97622</v>
      </c>
      <c r="Q589" s="8"/>
      <c r="R589" s="8"/>
      <c r="S589" s="8"/>
      <c r="T589" s="8"/>
      <c r="U589" s="8"/>
    </row>
    <row r="590" spans="1:21" s="6" customFormat="1" ht="53.25" customHeight="1" x14ac:dyDescent="0.25">
      <c r="A590" s="64"/>
      <c r="B590" s="70"/>
      <c r="C590" s="51" t="s">
        <v>18</v>
      </c>
      <c r="D590" s="7">
        <f t="shared" si="229"/>
        <v>7748.74</v>
      </c>
      <c r="E590" s="7">
        <f t="shared" si="233"/>
        <v>0</v>
      </c>
      <c r="F590" s="7">
        <f t="shared" si="233"/>
        <v>0</v>
      </c>
      <c r="G590" s="7">
        <f t="shared" si="233"/>
        <v>2634.39</v>
      </c>
      <c r="H590" s="7">
        <f t="shared" si="233"/>
        <v>2359.1</v>
      </c>
      <c r="I590" s="7">
        <f t="shared" si="233"/>
        <v>1780.25</v>
      </c>
      <c r="J590" s="7">
        <f t="shared" si="233"/>
        <v>710</v>
      </c>
      <c r="K590" s="7">
        <f t="shared" si="233"/>
        <v>40</v>
      </c>
      <c r="L590" s="7">
        <f t="shared" si="233"/>
        <v>225</v>
      </c>
      <c r="M590" s="7">
        <f t="shared" ref="M590:P590" si="236">M595+M600</f>
        <v>0</v>
      </c>
      <c r="N590" s="7">
        <f t="shared" si="236"/>
        <v>0</v>
      </c>
      <c r="O590" s="7">
        <f t="shared" si="236"/>
        <v>0</v>
      </c>
      <c r="P590" s="7">
        <f t="shared" si="236"/>
        <v>0</v>
      </c>
      <c r="Q590" s="8"/>
      <c r="R590" s="8"/>
      <c r="S590" s="8"/>
      <c r="T590" s="8"/>
      <c r="U590" s="8"/>
    </row>
    <row r="591" spans="1:21" s="6" customFormat="1" ht="30" x14ac:dyDescent="0.25">
      <c r="A591" s="62" t="s">
        <v>161</v>
      </c>
      <c r="B591" s="68" t="s">
        <v>180</v>
      </c>
      <c r="C591" s="51" t="s">
        <v>14</v>
      </c>
      <c r="D591" s="7">
        <f t="shared" si="229"/>
        <v>1786646.56</v>
      </c>
      <c r="E591" s="7">
        <f t="shared" ref="E591:P591" si="237">E592+E593+E594+E595</f>
        <v>83492.399999999994</v>
      </c>
      <c r="F591" s="7">
        <f t="shared" si="237"/>
        <v>35170.49</v>
      </c>
      <c r="G591" s="7">
        <f t="shared" si="237"/>
        <v>112556.18</v>
      </c>
      <c r="H591" s="7">
        <f t="shared" si="237"/>
        <v>113524.12</v>
      </c>
      <c r="I591" s="7">
        <f t="shared" si="237"/>
        <v>113106.58</v>
      </c>
      <c r="J591" s="7">
        <f t="shared" si="237"/>
        <v>93170.4</v>
      </c>
      <c r="K591" s="7">
        <f t="shared" si="237"/>
        <v>54672.639999999999</v>
      </c>
      <c r="L591" s="7">
        <f t="shared" si="237"/>
        <v>92819.03</v>
      </c>
      <c r="M591" s="7">
        <f t="shared" si="237"/>
        <v>92861.4</v>
      </c>
      <c r="N591" s="7">
        <f t="shared" si="237"/>
        <v>166498.07999999999</v>
      </c>
      <c r="O591" s="7">
        <f t="shared" si="237"/>
        <v>555816.93999999994</v>
      </c>
      <c r="P591" s="7">
        <f t="shared" si="237"/>
        <v>272958.3</v>
      </c>
      <c r="Q591" s="8"/>
      <c r="R591" s="8"/>
      <c r="S591" s="8"/>
      <c r="T591" s="8"/>
      <c r="U591" s="8"/>
    </row>
    <row r="592" spans="1:21" s="6" customFormat="1" ht="30" x14ac:dyDescent="0.25">
      <c r="A592" s="63"/>
      <c r="B592" s="69"/>
      <c r="C592" s="51" t="s">
        <v>22</v>
      </c>
      <c r="D592" s="7">
        <f t="shared" si="229"/>
        <v>51225.02</v>
      </c>
      <c r="E592" s="7">
        <v>7319.3</v>
      </c>
      <c r="F592" s="7">
        <v>2188.4899999999998</v>
      </c>
      <c r="G592" s="7">
        <v>35905.79</v>
      </c>
      <c r="H592" s="7">
        <v>3301.68</v>
      </c>
      <c r="I592" s="7">
        <v>1085.93</v>
      </c>
      <c r="J592" s="7">
        <v>806.67</v>
      </c>
      <c r="K592" s="7">
        <v>617.16</v>
      </c>
      <c r="L592" s="7"/>
      <c r="M592" s="7"/>
      <c r="N592" s="7"/>
      <c r="O592" s="19"/>
      <c r="P592" s="21"/>
      <c r="Q592" s="8"/>
      <c r="R592" s="8"/>
      <c r="S592" s="8"/>
      <c r="T592" s="8"/>
      <c r="U592" s="8"/>
    </row>
    <row r="593" spans="1:21" s="6" customFormat="1" ht="30" x14ac:dyDescent="0.25">
      <c r="A593" s="63"/>
      <c r="B593" s="69"/>
      <c r="C593" s="51" t="s">
        <v>16</v>
      </c>
      <c r="D593" s="7">
        <f t="shared" si="229"/>
        <v>781937.47</v>
      </c>
      <c r="E593" s="7">
        <v>928.1</v>
      </c>
      <c r="F593" s="7">
        <v>68</v>
      </c>
      <c r="G593" s="7">
        <v>430</v>
      </c>
      <c r="H593" s="7">
        <v>33991.24</v>
      </c>
      <c r="I593" s="7">
        <v>38939.620000000003</v>
      </c>
      <c r="J593" s="7">
        <v>21745.360000000001</v>
      </c>
      <c r="K593" s="7">
        <v>5108.91</v>
      </c>
      <c r="L593" s="7">
        <v>23298.1</v>
      </c>
      <c r="M593" s="7">
        <v>23000</v>
      </c>
      <c r="N593" s="7">
        <v>80677.14</v>
      </c>
      <c r="O593" s="32">
        <v>378414.7</v>
      </c>
      <c r="P593" s="21">
        <v>175336.3</v>
      </c>
      <c r="Q593" s="8"/>
      <c r="R593" s="8"/>
      <c r="S593" s="8"/>
      <c r="T593" s="8"/>
      <c r="U593" s="8"/>
    </row>
    <row r="594" spans="1:21" s="6" customFormat="1" ht="60" x14ac:dyDescent="0.25">
      <c r="A594" s="63"/>
      <c r="B594" s="69"/>
      <c r="C594" s="51" t="s">
        <v>17</v>
      </c>
      <c r="D594" s="7">
        <f t="shared" si="229"/>
        <v>945735.33</v>
      </c>
      <c r="E594" s="7">
        <v>75245</v>
      </c>
      <c r="F594" s="7">
        <v>32914</v>
      </c>
      <c r="G594" s="7">
        <v>73586</v>
      </c>
      <c r="H594" s="7">
        <v>73872.100000000006</v>
      </c>
      <c r="I594" s="7">
        <v>71300.78</v>
      </c>
      <c r="J594" s="7">
        <v>69908.37</v>
      </c>
      <c r="K594" s="7">
        <v>48906.57</v>
      </c>
      <c r="L594" s="7">
        <v>69295.929999999993</v>
      </c>
      <c r="M594" s="7">
        <v>69861.399999999994</v>
      </c>
      <c r="N594" s="7">
        <v>85820.94</v>
      </c>
      <c r="O594" s="32">
        <v>177402.23999999999</v>
      </c>
      <c r="P594" s="21">
        <v>97622</v>
      </c>
      <c r="Q594" s="8"/>
      <c r="R594" s="8"/>
      <c r="S594" s="8"/>
      <c r="T594" s="8"/>
      <c r="U594" s="8"/>
    </row>
    <row r="595" spans="1:21" s="6" customFormat="1" ht="30" x14ac:dyDescent="0.25">
      <c r="A595" s="64"/>
      <c r="B595" s="70"/>
      <c r="C595" s="51" t="s">
        <v>18</v>
      </c>
      <c r="D595" s="7">
        <f t="shared" si="229"/>
        <v>7748.74</v>
      </c>
      <c r="E595" s="7"/>
      <c r="F595" s="7">
        <v>0</v>
      </c>
      <c r="G595" s="7">
        <v>2634.39</v>
      </c>
      <c r="H595" s="7">
        <v>2359.1</v>
      </c>
      <c r="I595" s="7">
        <v>1780.25</v>
      </c>
      <c r="J595" s="7">
        <v>710</v>
      </c>
      <c r="K595" s="7">
        <v>40</v>
      </c>
      <c r="L595" s="7">
        <v>225</v>
      </c>
      <c r="M595" s="7"/>
      <c r="N595" s="7"/>
      <c r="O595" s="30"/>
      <c r="P595" s="21"/>
      <c r="Q595" s="8"/>
      <c r="R595" s="8"/>
      <c r="S595" s="8"/>
      <c r="T595" s="8"/>
      <c r="U595" s="8"/>
    </row>
    <row r="596" spans="1:21" s="6" customFormat="1" ht="39.75" customHeight="1" x14ac:dyDescent="0.25">
      <c r="A596" s="65" t="s">
        <v>285</v>
      </c>
      <c r="B596" s="71" t="s">
        <v>181</v>
      </c>
      <c r="C596" s="51" t="s">
        <v>14</v>
      </c>
      <c r="D596" s="7">
        <f t="shared" si="229"/>
        <v>71645.81</v>
      </c>
      <c r="E596" s="7">
        <f t="shared" ref="E596:P596" si="238">E597+E598+E599+E600</f>
        <v>10709</v>
      </c>
      <c r="F596" s="7">
        <f t="shared" si="238"/>
        <v>10110</v>
      </c>
      <c r="G596" s="7">
        <f t="shared" si="238"/>
        <v>12842</v>
      </c>
      <c r="H596" s="7">
        <f t="shared" si="238"/>
        <v>12346.27</v>
      </c>
      <c r="I596" s="7">
        <f t="shared" si="238"/>
        <v>12809.34</v>
      </c>
      <c r="J596" s="7">
        <f t="shared" si="238"/>
        <v>12829.2</v>
      </c>
      <c r="K596" s="7">
        <f t="shared" si="238"/>
        <v>0</v>
      </c>
      <c r="L596" s="7">
        <f t="shared" si="238"/>
        <v>0</v>
      </c>
      <c r="M596" s="7">
        <f t="shared" si="238"/>
        <v>0</v>
      </c>
      <c r="N596" s="7">
        <f t="shared" si="238"/>
        <v>0</v>
      </c>
      <c r="O596" s="7">
        <f t="shared" si="238"/>
        <v>0</v>
      </c>
      <c r="P596" s="7">
        <f t="shared" si="238"/>
        <v>0</v>
      </c>
      <c r="Q596" s="8"/>
      <c r="R596" s="8"/>
      <c r="S596" s="8"/>
      <c r="T596" s="8"/>
      <c r="U596" s="8"/>
    </row>
    <row r="597" spans="1:21" s="6" customFormat="1" ht="51" customHeight="1" x14ac:dyDescent="0.25">
      <c r="A597" s="66"/>
      <c r="B597" s="72"/>
      <c r="C597" s="51" t="s">
        <v>22</v>
      </c>
      <c r="D597" s="7">
        <f t="shared" si="229"/>
        <v>0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21"/>
      <c r="Q597" s="8"/>
      <c r="R597" s="8"/>
      <c r="S597" s="8"/>
      <c r="T597" s="8"/>
      <c r="U597" s="8"/>
    </row>
    <row r="598" spans="1:21" s="6" customFormat="1" ht="30" x14ac:dyDescent="0.25">
      <c r="A598" s="66"/>
      <c r="B598" s="72"/>
      <c r="C598" s="51" t="s">
        <v>16</v>
      </c>
      <c r="D598" s="7">
        <f t="shared" si="229"/>
        <v>0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21"/>
      <c r="Q598" s="8"/>
      <c r="R598" s="8"/>
      <c r="S598" s="8"/>
      <c r="T598" s="8"/>
      <c r="U598" s="8"/>
    </row>
    <row r="599" spans="1:21" s="6" customFormat="1" ht="74.25" customHeight="1" x14ac:dyDescent="0.25">
      <c r="A599" s="66"/>
      <c r="B599" s="72"/>
      <c r="C599" s="51" t="s">
        <v>17</v>
      </c>
      <c r="D599" s="7">
        <f t="shared" si="229"/>
        <v>71645.81</v>
      </c>
      <c r="E599" s="7">
        <v>10709</v>
      </c>
      <c r="F599" s="7">
        <v>10110</v>
      </c>
      <c r="G599" s="7">
        <v>12842</v>
      </c>
      <c r="H599" s="7">
        <v>12346.27</v>
      </c>
      <c r="I599" s="7">
        <v>12809.34</v>
      </c>
      <c r="J599" s="7">
        <v>12829.2</v>
      </c>
      <c r="K599" s="7"/>
      <c r="L599" s="7"/>
      <c r="M599" s="7"/>
      <c r="N599" s="7"/>
      <c r="O599" s="7"/>
      <c r="P599" s="21"/>
      <c r="Q599" s="8"/>
      <c r="R599" s="8"/>
      <c r="S599" s="8"/>
      <c r="T599" s="8"/>
      <c r="U599" s="8"/>
    </row>
    <row r="600" spans="1:21" s="6" customFormat="1" ht="37.5" customHeight="1" x14ac:dyDescent="0.25">
      <c r="A600" s="67"/>
      <c r="B600" s="73"/>
      <c r="C600" s="51" t="s">
        <v>18</v>
      </c>
      <c r="D600" s="7">
        <f t="shared" si="229"/>
        <v>0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21"/>
      <c r="Q600" s="8"/>
      <c r="R600" s="8"/>
      <c r="S600" s="8"/>
      <c r="T600" s="8"/>
      <c r="U600" s="8"/>
    </row>
    <row r="601" spans="1:21" s="6" customFormat="1" ht="42.75" customHeight="1" x14ac:dyDescent="0.25">
      <c r="A601" s="62" t="s">
        <v>177</v>
      </c>
      <c r="B601" s="84" t="s">
        <v>319</v>
      </c>
      <c r="C601" s="51" t="s">
        <v>14</v>
      </c>
      <c r="D601" s="7">
        <f t="shared" si="229"/>
        <v>11732.06</v>
      </c>
      <c r="E601" s="7">
        <f t="shared" ref="E601:P601" si="239">E602+E603+E604+E605</f>
        <v>554</v>
      </c>
      <c r="F601" s="7">
        <f t="shared" si="239"/>
        <v>374</v>
      </c>
      <c r="G601" s="7">
        <f t="shared" si="239"/>
        <v>440</v>
      </c>
      <c r="H601" s="7">
        <f t="shared" si="239"/>
        <v>360</v>
      </c>
      <c r="I601" s="7">
        <f t="shared" si="239"/>
        <v>390</v>
      </c>
      <c r="J601" s="7">
        <f t="shared" si="239"/>
        <v>1852.11</v>
      </c>
      <c r="K601" s="7">
        <f t="shared" si="239"/>
        <v>249</v>
      </c>
      <c r="L601" s="7">
        <f t="shared" si="239"/>
        <v>290</v>
      </c>
      <c r="M601" s="7">
        <f t="shared" si="239"/>
        <v>325</v>
      </c>
      <c r="N601" s="7">
        <f t="shared" si="239"/>
        <v>2512.9</v>
      </c>
      <c r="O601" s="7">
        <f t="shared" si="239"/>
        <v>2221.0500000000002</v>
      </c>
      <c r="P601" s="7">
        <f t="shared" si="239"/>
        <v>2164</v>
      </c>
      <c r="Q601" s="8"/>
      <c r="R601" s="8"/>
      <c r="S601" s="8"/>
      <c r="T601" s="8"/>
      <c r="U601" s="8"/>
    </row>
    <row r="602" spans="1:21" s="6" customFormat="1" ht="45.75" customHeight="1" x14ac:dyDescent="0.25">
      <c r="A602" s="63"/>
      <c r="B602" s="85"/>
      <c r="C602" s="51" t="s">
        <v>22</v>
      </c>
      <c r="D602" s="7">
        <f t="shared" si="229"/>
        <v>0</v>
      </c>
      <c r="E602" s="7">
        <f>E607</f>
        <v>0</v>
      </c>
      <c r="F602" s="7">
        <f t="shared" ref="F602:P605" si="240">F607</f>
        <v>0</v>
      </c>
      <c r="G602" s="7">
        <f t="shared" si="240"/>
        <v>0</v>
      </c>
      <c r="H602" s="7">
        <f t="shared" si="240"/>
        <v>0</v>
      </c>
      <c r="I602" s="7">
        <f t="shared" si="240"/>
        <v>0</v>
      </c>
      <c r="J602" s="7">
        <f t="shared" si="240"/>
        <v>0</v>
      </c>
      <c r="K602" s="7">
        <f t="shared" si="240"/>
        <v>0</v>
      </c>
      <c r="L602" s="7">
        <f t="shared" si="240"/>
        <v>0</v>
      </c>
      <c r="M602" s="7">
        <f t="shared" si="240"/>
        <v>0</v>
      </c>
      <c r="N602" s="7">
        <f t="shared" si="240"/>
        <v>0</v>
      </c>
      <c r="O602" s="7">
        <f t="shared" si="240"/>
        <v>0</v>
      </c>
      <c r="P602" s="7">
        <f t="shared" si="240"/>
        <v>0</v>
      </c>
      <c r="Q602" s="8"/>
      <c r="R602" s="8"/>
      <c r="S602" s="8"/>
      <c r="T602" s="8"/>
      <c r="U602" s="8"/>
    </row>
    <row r="603" spans="1:21" s="6" customFormat="1" ht="45.75" customHeight="1" x14ac:dyDescent="0.25">
      <c r="A603" s="63"/>
      <c r="B603" s="85"/>
      <c r="C603" s="51" t="s">
        <v>16</v>
      </c>
      <c r="D603" s="7">
        <f t="shared" si="229"/>
        <v>0</v>
      </c>
      <c r="E603" s="7">
        <f t="shared" ref="E603:O605" si="241">E608</f>
        <v>0</v>
      </c>
      <c r="F603" s="7">
        <f t="shared" si="241"/>
        <v>0</v>
      </c>
      <c r="G603" s="7">
        <f t="shared" si="241"/>
        <v>0</v>
      </c>
      <c r="H603" s="7">
        <f t="shared" si="241"/>
        <v>0</v>
      </c>
      <c r="I603" s="7">
        <f t="shared" si="241"/>
        <v>0</v>
      </c>
      <c r="J603" s="7">
        <f t="shared" si="241"/>
        <v>0</v>
      </c>
      <c r="K603" s="7">
        <f t="shared" si="241"/>
        <v>0</v>
      </c>
      <c r="L603" s="7">
        <f t="shared" si="241"/>
        <v>0</v>
      </c>
      <c r="M603" s="7">
        <f t="shared" si="241"/>
        <v>0</v>
      </c>
      <c r="N603" s="7">
        <f t="shared" si="241"/>
        <v>0</v>
      </c>
      <c r="O603" s="7">
        <f t="shared" si="241"/>
        <v>0</v>
      </c>
      <c r="P603" s="7">
        <f t="shared" si="240"/>
        <v>0</v>
      </c>
      <c r="Q603" s="8"/>
      <c r="R603" s="8"/>
      <c r="S603" s="8"/>
      <c r="T603" s="8"/>
      <c r="U603" s="8"/>
    </row>
    <row r="604" spans="1:21" s="6" customFormat="1" ht="72" customHeight="1" x14ac:dyDescent="0.25">
      <c r="A604" s="63"/>
      <c r="B604" s="85"/>
      <c r="C604" s="51" t="s">
        <v>17</v>
      </c>
      <c r="D604" s="7">
        <f t="shared" si="229"/>
        <v>11732.06</v>
      </c>
      <c r="E604" s="7">
        <f t="shared" si="241"/>
        <v>554</v>
      </c>
      <c r="F604" s="7">
        <f t="shared" si="241"/>
        <v>374</v>
      </c>
      <c r="G604" s="7">
        <f t="shared" si="241"/>
        <v>440</v>
      </c>
      <c r="H604" s="7">
        <f t="shared" si="241"/>
        <v>360</v>
      </c>
      <c r="I604" s="7">
        <f t="shared" si="241"/>
        <v>390</v>
      </c>
      <c r="J604" s="7">
        <f t="shared" si="241"/>
        <v>1852.11</v>
      </c>
      <c r="K604" s="7">
        <f t="shared" si="241"/>
        <v>249</v>
      </c>
      <c r="L604" s="7">
        <f t="shared" si="241"/>
        <v>290</v>
      </c>
      <c r="M604" s="7">
        <f t="shared" si="241"/>
        <v>325</v>
      </c>
      <c r="N604" s="7">
        <f>N609</f>
        <v>2512.9</v>
      </c>
      <c r="O604" s="7">
        <f t="shared" si="241"/>
        <v>2221.0500000000002</v>
      </c>
      <c r="P604" s="7">
        <f t="shared" si="240"/>
        <v>2164</v>
      </c>
      <c r="Q604" s="8"/>
      <c r="R604" s="8"/>
      <c r="S604" s="8"/>
      <c r="T604" s="8"/>
      <c r="U604" s="8"/>
    </row>
    <row r="605" spans="1:21" s="6" customFormat="1" ht="53.25" customHeight="1" x14ac:dyDescent="0.25">
      <c r="A605" s="64"/>
      <c r="B605" s="86"/>
      <c r="C605" s="51" t="s">
        <v>18</v>
      </c>
      <c r="D605" s="7">
        <f t="shared" si="229"/>
        <v>0</v>
      </c>
      <c r="E605" s="7">
        <f t="shared" si="241"/>
        <v>0</v>
      </c>
      <c r="F605" s="7">
        <f t="shared" si="241"/>
        <v>0</v>
      </c>
      <c r="G605" s="7">
        <f t="shared" si="241"/>
        <v>0</v>
      </c>
      <c r="H605" s="7">
        <f t="shared" si="241"/>
        <v>0</v>
      </c>
      <c r="I605" s="7">
        <f t="shared" si="241"/>
        <v>0</v>
      </c>
      <c r="J605" s="7">
        <f t="shared" si="241"/>
        <v>0</v>
      </c>
      <c r="K605" s="7">
        <f t="shared" si="241"/>
        <v>0</v>
      </c>
      <c r="L605" s="7">
        <f t="shared" si="241"/>
        <v>0</v>
      </c>
      <c r="M605" s="7">
        <f t="shared" si="241"/>
        <v>0</v>
      </c>
      <c r="N605" s="7">
        <f t="shared" si="241"/>
        <v>0</v>
      </c>
      <c r="O605" s="7">
        <f t="shared" si="241"/>
        <v>0</v>
      </c>
      <c r="P605" s="7">
        <f t="shared" si="240"/>
        <v>0</v>
      </c>
      <c r="Q605" s="8"/>
      <c r="R605" s="8"/>
      <c r="S605" s="8"/>
      <c r="T605" s="8"/>
      <c r="U605" s="8"/>
    </row>
    <row r="606" spans="1:21" s="6" customFormat="1" ht="39.75" customHeight="1" x14ac:dyDescent="0.25">
      <c r="A606" s="62" t="s">
        <v>179</v>
      </c>
      <c r="B606" s="68" t="s">
        <v>184</v>
      </c>
      <c r="C606" s="51" t="s">
        <v>14</v>
      </c>
      <c r="D606" s="7">
        <f t="shared" si="229"/>
        <v>11732.06</v>
      </c>
      <c r="E606" s="7">
        <f t="shared" ref="E606:P606" si="242">E607+E608+E609+E610</f>
        <v>554</v>
      </c>
      <c r="F606" s="7">
        <f t="shared" si="242"/>
        <v>374</v>
      </c>
      <c r="G606" s="7">
        <f t="shared" si="242"/>
        <v>440</v>
      </c>
      <c r="H606" s="7">
        <f t="shared" si="242"/>
        <v>360</v>
      </c>
      <c r="I606" s="7">
        <f t="shared" si="242"/>
        <v>390</v>
      </c>
      <c r="J606" s="7">
        <f t="shared" si="242"/>
        <v>1852.11</v>
      </c>
      <c r="K606" s="7">
        <f t="shared" si="242"/>
        <v>249</v>
      </c>
      <c r="L606" s="7">
        <f t="shared" si="242"/>
        <v>290</v>
      </c>
      <c r="M606" s="7">
        <f t="shared" si="242"/>
        <v>325</v>
      </c>
      <c r="N606" s="7">
        <f>N607+N608+N609+N610</f>
        <v>2512.9</v>
      </c>
      <c r="O606" s="7">
        <f t="shared" si="242"/>
        <v>2221.0500000000002</v>
      </c>
      <c r="P606" s="7">
        <f t="shared" si="242"/>
        <v>2164</v>
      </c>
      <c r="Q606" s="8"/>
      <c r="R606" s="8"/>
      <c r="S606" s="8"/>
      <c r="T606" s="8"/>
      <c r="U606" s="8"/>
    </row>
    <row r="607" spans="1:21" s="6" customFormat="1" ht="47.25" customHeight="1" x14ac:dyDescent="0.25">
      <c r="A607" s="63"/>
      <c r="B607" s="69"/>
      <c r="C607" s="51" t="s">
        <v>22</v>
      </c>
      <c r="D607" s="7">
        <f t="shared" si="229"/>
        <v>0</v>
      </c>
      <c r="E607" s="7"/>
      <c r="F607" s="7"/>
      <c r="G607" s="7"/>
      <c r="H607" s="7"/>
      <c r="I607" s="7"/>
      <c r="J607" s="7"/>
      <c r="K607" s="7">
        <v>0</v>
      </c>
      <c r="L607" s="7"/>
      <c r="M607" s="23"/>
      <c r="N607" s="7"/>
      <c r="O607" s="26"/>
      <c r="P607" s="21"/>
      <c r="Q607" s="8"/>
      <c r="R607" s="8"/>
      <c r="S607" s="8"/>
      <c r="T607" s="8"/>
      <c r="U607" s="8"/>
    </row>
    <row r="608" spans="1:21" s="6" customFormat="1" ht="44.25" customHeight="1" x14ac:dyDescent="0.25">
      <c r="A608" s="63"/>
      <c r="B608" s="69"/>
      <c r="C608" s="51" t="s">
        <v>16</v>
      </c>
      <c r="D608" s="7">
        <f t="shared" si="229"/>
        <v>0</v>
      </c>
      <c r="E608" s="7"/>
      <c r="F608" s="7"/>
      <c r="G608" s="7"/>
      <c r="H608" s="7"/>
      <c r="I608" s="7"/>
      <c r="J608" s="7"/>
      <c r="K608" s="7">
        <v>0</v>
      </c>
      <c r="L608" s="7"/>
      <c r="M608" s="23"/>
      <c r="N608" s="7"/>
      <c r="O608" s="26"/>
      <c r="P608" s="21"/>
      <c r="Q608" s="8"/>
      <c r="R608" s="8"/>
      <c r="S608" s="8"/>
      <c r="T608" s="8"/>
      <c r="U608" s="8"/>
    </row>
    <row r="609" spans="1:21" s="6" customFormat="1" ht="71.25" customHeight="1" x14ac:dyDescent="0.25">
      <c r="A609" s="63"/>
      <c r="B609" s="69"/>
      <c r="C609" s="51" t="s">
        <v>17</v>
      </c>
      <c r="D609" s="7">
        <f t="shared" si="229"/>
        <v>11732.06</v>
      </c>
      <c r="E609" s="7">
        <v>554</v>
      </c>
      <c r="F609" s="7">
        <v>374</v>
      </c>
      <c r="G609" s="7">
        <v>440</v>
      </c>
      <c r="H609" s="7">
        <v>360</v>
      </c>
      <c r="I609" s="7">
        <v>390</v>
      </c>
      <c r="J609" s="7">
        <v>1852.11</v>
      </c>
      <c r="K609" s="7">
        <v>249</v>
      </c>
      <c r="L609" s="7">
        <v>290</v>
      </c>
      <c r="M609" s="37">
        <v>325</v>
      </c>
      <c r="N609" s="7">
        <v>2512.9</v>
      </c>
      <c r="O609" s="32">
        <v>2221.0500000000002</v>
      </c>
      <c r="P609" s="21">
        <v>2164</v>
      </c>
      <c r="Q609" s="8"/>
      <c r="R609" s="8"/>
      <c r="S609" s="8"/>
      <c r="T609" s="8"/>
      <c r="U609" s="8"/>
    </row>
    <row r="610" spans="1:21" s="6" customFormat="1" ht="58.5" customHeight="1" x14ac:dyDescent="0.25">
      <c r="A610" s="64"/>
      <c r="B610" s="70"/>
      <c r="C610" s="51" t="s">
        <v>18</v>
      </c>
      <c r="D610" s="7">
        <f t="shared" si="229"/>
        <v>0</v>
      </c>
      <c r="E610" s="7"/>
      <c r="F610" s="7"/>
      <c r="G610" s="7"/>
      <c r="H610" s="7"/>
      <c r="I610" s="7"/>
      <c r="J610" s="7"/>
      <c r="K610" s="7">
        <v>0</v>
      </c>
      <c r="L610" s="7"/>
      <c r="M610" s="30"/>
      <c r="N610" s="7"/>
      <c r="O610" s="30"/>
      <c r="P610" s="21"/>
      <c r="Q610" s="8"/>
      <c r="R610" s="8"/>
      <c r="S610" s="8"/>
      <c r="T610" s="8"/>
      <c r="U610" s="8"/>
    </row>
    <row r="611" spans="1:21" s="6" customFormat="1" ht="55.5" customHeight="1" x14ac:dyDescent="0.25">
      <c r="A611" s="62" t="s">
        <v>182</v>
      </c>
      <c r="B611" s="68" t="s">
        <v>304</v>
      </c>
      <c r="C611" s="51" t="s">
        <v>14</v>
      </c>
      <c r="D611" s="7">
        <f t="shared" si="229"/>
        <v>79083701.579999998</v>
      </c>
      <c r="E611" s="7">
        <f t="shared" ref="E611:P611" si="243">E612+E613+E614+E615</f>
        <v>4001850</v>
      </c>
      <c r="F611" s="7">
        <f t="shared" si="243"/>
        <v>4254806.59</v>
      </c>
      <c r="G611" s="7">
        <f t="shared" si="243"/>
        <v>4463209.38</v>
      </c>
      <c r="H611" s="7">
        <f t="shared" si="243"/>
        <v>4671196.8600000003</v>
      </c>
      <c r="I611" s="7">
        <f t="shared" si="243"/>
        <v>5124575.51</v>
      </c>
      <c r="J611" s="7">
        <f t="shared" si="243"/>
        <v>5463680.0499999998</v>
      </c>
      <c r="K611" s="7">
        <f t="shared" si="243"/>
        <v>6031509.5300000003</v>
      </c>
      <c r="L611" s="7">
        <f t="shared" si="243"/>
        <v>6745148.29</v>
      </c>
      <c r="M611" s="7">
        <f t="shared" si="243"/>
        <v>7751043.1299999999</v>
      </c>
      <c r="N611" s="7">
        <f t="shared" si="243"/>
        <v>8804477.75</v>
      </c>
      <c r="O611" s="7">
        <f t="shared" si="243"/>
        <v>10434456.039999999</v>
      </c>
      <c r="P611" s="7">
        <f t="shared" si="243"/>
        <v>11337748.449999999</v>
      </c>
      <c r="Q611" s="46"/>
      <c r="R611" s="8"/>
      <c r="S611" s="8"/>
      <c r="T611" s="8"/>
      <c r="U611" s="8"/>
    </row>
    <row r="612" spans="1:21" s="6" customFormat="1" ht="59.25" customHeight="1" x14ac:dyDescent="0.25">
      <c r="A612" s="63"/>
      <c r="B612" s="69"/>
      <c r="C612" s="51" t="s">
        <v>22</v>
      </c>
      <c r="D612" s="7">
        <f t="shared" si="229"/>
        <v>1383246.08</v>
      </c>
      <c r="E612" s="7">
        <f>E617+E622+E627+E632+E637+E642+E647+E652</f>
        <v>0</v>
      </c>
      <c r="F612" s="7">
        <f t="shared" ref="F612:K612" si="244">F617+F622+F627+F632+F637+F642+F647+F652</f>
        <v>0</v>
      </c>
      <c r="G612" s="7">
        <f t="shared" si="244"/>
        <v>0</v>
      </c>
      <c r="H612" s="7">
        <f t="shared" si="244"/>
        <v>0</v>
      </c>
      <c r="I612" s="7">
        <f t="shared" si="244"/>
        <v>0</v>
      </c>
      <c r="J612" s="7">
        <f t="shared" si="244"/>
        <v>0</v>
      </c>
      <c r="K612" s="7">
        <f t="shared" si="244"/>
        <v>103170.7</v>
      </c>
      <c r="L612" s="7">
        <f>L617+L622+L627+L632+L637+L642+L647+L652</f>
        <v>309283.40000000002</v>
      </c>
      <c r="M612" s="7">
        <f t="shared" ref="M612:N612" si="245">M617+M622+M627+M632+M637+M642+M647+M652</f>
        <v>311433.40000000002</v>
      </c>
      <c r="N612" s="7">
        <f t="shared" si="245"/>
        <v>322472.59999999998</v>
      </c>
      <c r="O612" s="7">
        <f>O617+O622+O627+O632+O637+O642+O647+O652+O657</f>
        <v>336885.98</v>
      </c>
      <c r="P612" s="7">
        <f t="shared" ref="P612" si="246">P617+P622+P627+P632+P637+P642+P647+P652+P657</f>
        <v>0</v>
      </c>
      <c r="Q612" s="8"/>
      <c r="R612" s="8"/>
      <c r="S612" s="8"/>
      <c r="T612" s="8"/>
      <c r="U612" s="8"/>
    </row>
    <row r="613" spans="1:21" s="6" customFormat="1" ht="61.5" customHeight="1" x14ac:dyDescent="0.25">
      <c r="A613" s="63"/>
      <c r="B613" s="69"/>
      <c r="C613" s="51" t="s">
        <v>16</v>
      </c>
      <c r="D613" s="7">
        <f t="shared" si="229"/>
        <v>53144447.979999997</v>
      </c>
      <c r="E613" s="7">
        <f t="shared" ref="E613:L615" si="247">E618+E623+E628+E633+E638+E643+E648+E653</f>
        <v>2823504.9</v>
      </c>
      <c r="F613" s="7">
        <f t="shared" si="247"/>
        <v>2951356.94</v>
      </c>
      <c r="G613" s="7">
        <f t="shared" si="247"/>
        <v>3077662.97</v>
      </c>
      <c r="H613" s="7">
        <f t="shared" si="247"/>
        <v>3175743.79</v>
      </c>
      <c r="I613" s="7">
        <f t="shared" si="247"/>
        <v>3497788.3</v>
      </c>
      <c r="J613" s="7">
        <f t="shared" si="247"/>
        <v>3718128.52</v>
      </c>
      <c r="K613" s="7">
        <f t="shared" si="247"/>
        <v>4071220.87</v>
      </c>
      <c r="L613" s="7">
        <f t="shared" si="247"/>
        <v>4310325.5999999996</v>
      </c>
      <c r="M613" s="7">
        <f t="shared" ref="M613:N613" si="248">M618+M623+M628+M633+M638+M643+M648+M653</f>
        <v>5016529.9400000004</v>
      </c>
      <c r="N613" s="7">
        <f t="shared" si="248"/>
        <v>5856422.0999999996</v>
      </c>
      <c r="O613" s="7">
        <f t="shared" ref="O613:P615" si="249">O618+O623+O628+O633+O638+O643+O648+O653+O658</f>
        <v>6933587.0499999998</v>
      </c>
      <c r="P613" s="7">
        <f t="shared" si="249"/>
        <v>7712177</v>
      </c>
      <c r="Q613" s="8"/>
      <c r="R613" s="8"/>
      <c r="S613" s="8"/>
      <c r="T613" s="8"/>
      <c r="U613" s="8"/>
    </row>
    <row r="614" spans="1:21" s="6" customFormat="1" ht="77.25" customHeight="1" x14ac:dyDescent="0.25">
      <c r="A614" s="63"/>
      <c r="B614" s="69"/>
      <c r="C614" s="51" t="s">
        <v>17</v>
      </c>
      <c r="D614" s="7">
        <f t="shared" si="229"/>
        <v>21606097.289999999</v>
      </c>
      <c r="E614" s="7">
        <f t="shared" si="247"/>
        <v>1061466.3</v>
      </c>
      <c r="F614" s="7">
        <f t="shared" si="247"/>
        <v>1159340.8</v>
      </c>
      <c r="G614" s="7">
        <f t="shared" si="247"/>
        <v>1245715.54</v>
      </c>
      <c r="H614" s="7">
        <f t="shared" si="247"/>
        <v>1318198.81</v>
      </c>
      <c r="I614" s="7">
        <f t="shared" si="247"/>
        <v>1424857.22</v>
      </c>
      <c r="J614" s="7">
        <f t="shared" si="247"/>
        <v>1501185.83</v>
      </c>
      <c r="K614" s="7">
        <f t="shared" si="247"/>
        <v>1676255.3</v>
      </c>
      <c r="L614" s="7">
        <f t="shared" si="247"/>
        <v>1936653.58</v>
      </c>
      <c r="M614" s="7">
        <f t="shared" ref="M614:N614" si="250">M619+M624+M629+M634+M639+M644+M649+M654</f>
        <v>2176796.65</v>
      </c>
      <c r="N614" s="7">
        <f t="shared" si="250"/>
        <v>2318578.65</v>
      </c>
      <c r="O614" s="7">
        <f t="shared" si="249"/>
        <v>2746143.86</v>
      </c>
      <c r="P614" s="7">
        <f t="shared" si="249"/>
        <v>3040904.75</v>
      </c>
      <c r="Q614" s="8"/>
      <c r="R614" s="8"/>
      <c r="S614" s="8"/>
      <c r="T614" s="8"/>
      <c r="U614" s="8"/>
    </row>
    <row r="615" spans="1:21" s="6" customFormat="1" ht="62.25" customHeight="1" x14ac:dyDescent="0.25">
      <c r="A615" s="64"/>
      <c r="B615" s="70"/>
      <c r="C615" s="51" t="s">
        <v>18</v>
      </c>
      <c r="D615" s="7">
        <f t="shared" si="229"/>
        <v>2949910.23</v>
      </c>
      <c r="E615" s="7">
        <f t="shared" si="247"/>
        <v>116878.8</v>
      </c>
      <c r="F615" s="7">
        <v>144108.85</v>
      </c>
      <c r="G615" s="7">
        <f t="shared" si="247"/>
        <v>139830.87</v>
      </c>
      <c r="H615" s="7">
        <f t="shared" si="247"/>
        <v>177254.26</v>
      </c>
      <c r="I615" s="7">
        <f t="shared" si="247"/>
        <v>201929.99</v>
      </c>
      <c r="J615" s="7">
        <f t="shared" si="247"/>
        <v>244365.7</v>
      </c>
      <c r="K615" s="7">
        <f t="shared" si="247"/>
        <v>180862.66</v>
      </c>
      <c r="L615" s="7">
        <f t="shared" si="247"/>
        <v>188885.71</v>
      </c>
      <c r="M615" s="7">
        <f t="shared" ref="M615:N615" si="251">M620+M625+M630+M635+M640+M645+M650+M655</f>
        <v>246283.14</v>
      </c>
      <c r="N615" s="7">
        <f t="shared" si="251"/>
        <v>307004.40000000002</v>
      </c>
      <c r="O615" s="7">
        <f t="shared" si="249"/>
        <v>417839.15</v>
      </c>
      <c r="P615" s="7">
        <f t="shared" si="249"/>
        <v>584666.69999999995</v>
      </c>
      <c r="Q615" s="8"/>
      <c r="R615" s="8"/>
      <c r="S615" s="8"/>
      <c r="T615" s="8"/>
      <c r="U615" s="8"/>
    </row>
    <row r="616" spans="1:21" s="6" customFormat="1" ht="42.75" customHeight="1" x14ac:dyDescent="0.25">
      <c r="A616" s="62" t="s">
        <v>183</v>
      </c>
      <c r="B616" s="68" t="s">
        <v>186</v>
      </c>
      <c r="C616" s="51" t="s">
        <v>14</v>
      </c>
      <c r="D616" s="7">
        <f t="shared" si="229"/>
        <v>65006558.140000001</v>
      </c>
      <c r="E616" s="7">
        <f t="shared" ref="E616:P616" si="252">E617+E618+E619+E620</f>
        <v>3288699.4</v>
      </c>
      <c r="F616" s="7">
        <f t="shared" si="252"/>
        <v>3527100.77</v>
      </c>
      <c r="G616" s="7">
        <f t="shared" si="252"/>
        <v>3770463.22</v>
      </c>
      <c r="H616" s="7">
        <f t="shared" si="252"/>
        <v>3895819.06</v>
      </c>
      <c r="I616" s="7">
        <f t="shared" si="252"/>
        <v>4270652.33</v>
      </c>
      <c r="J616" s="7">
        <f t="shared" si="252"/>
        <v>4573546.72</v>
      </c>
      <c r="K616" s="7">
        <f t="shared" si="252"/>
        <v>4985341.03</v>
      </c>
      <c r="L616" s="7">
        <f t="shared" si="252"/>
        <v>5412045.9500000002</v>
      </c>
      <c r="M616" s="7">
        <f t="shared" si="252"/>
        <v>6207081.7599999998</v>
      </c>
      <c r="N616" s="7">
        <f t="shared" si="252"/>
        <v>7128639.7199999997</v>
      </c>
      <c r="O616" s="7">
        <f t="shared" si="252"/>
        <v>8451563.6799999997</v>
      </c>
      <c r="P616" s="7">
        <f t="shared" si="252"/>
        <v>9495604.5</v>
      </c>
      <c r="Q616" s="8"/>
      <c r="R616" s="8"/>
      <c r="S616" s="8"/>
      <c r="T616" s="8"/>
      <c r="U616" s="8"/>
    </row>
    <row r="617" spans="1:21" s="6" customFormat="1" ht="45.75" customHeight="1" x14ac:dyDescent="0.25">
      <c r="A617" s="63"/>
      <c r="B617" s="69"/>
      <c r="C617" s="51" t="s">
        <v>22</v>
      </c>
      <c r="D617" s="7">
        <f t="shared" si="229"/>
        <v>0</v>
      </c>
      <c r="E617" s="7"/>
      <c r="F617" s="7"/>
      <c r="G617" s="7"/>
      <c r="H617" s="7"/>
      <c r="I617" s="7"/>
      <c r="J617" s="7"/>
      <c r="K617" s="7">
        <v>0</v>
      </c>
      <c r="L617" s="7"/>
      <c r="M617" s="7"/>
      <c r="N617" s="7"/>
      <c r="O617" s="30"/>
      <c r="P617" s="21"/>
      <c r="Q617" s="8"/>
      <c r="R617" s="8"/>
      <c r="S617" s="8"/>
      <c r="T617" s="8"/>
      <c r="U617" s="8"/>
    </row>
    <row r="618" spans="1:21" s="6" customFormat="1" ht="54.75" customHeight="1" x14ac:dyDescent="0.25">
      <c r="A618" s="63"/>
      <c r="B618" s="69"/>
      <c r="C618" s="51" t="s">
        <v>16</v>
      </c>
      <c r="D618" s="7">
        <f t="shared" si="229"/>
        <v>52990539.969999999</v>
      </c>
      <c r="E618" s="7">
        <v>2774773.2</v>
      </c>
      <c r="F618" s="7">
        <v>2902940.03</v>
      </c>
      <c r="G618" s="7">
        <v>3077662.97</v>
      </c>
      <c r="H618" s="7">
        <v>3175743.79</v>
      </c>
      <c r="I618" s="7">
        <v>3497788.3</v>
      </c>
      <c r="J618" s="7">
        <v>3718128.52</v>
      </c>
      <c r="K618" s="7">
        <v>4071220.87</v>
      </c>
      <c r="L618" s="7">
        <v>4310325.5999999996</v>
      </c>
      <c r="M618" s="7">
        <v>5016529.9400000004</v>
      </c>
      <c r="N618" s="7">
        <v>5856422.0999999996</v>
      </c>
      <c r="O618" s="24">
        <v>6933313.6500000004</v>
      </c>
      <c r="P618" s="57">
        <v>7655691</v>
      </c>
      <c r="Q618" s="8"/>
      <c r="R618" s="8"/>
      <c r="S618" s="8"/>
      <c r="T618" s="8"/>
      <c r="U618" s="8"/>
    </row>
    <row r="619" spans="1:21" s="6" customFormat="1" ht="74.25" customHeight="1" x14ac:dyDescent="0.25">
      <c r="A619" s="63"/>
      <c r="B619" s="69"/>
      <c r="C619" s="51" t="s">
        <v>17</v>
      </c>
      <c r="D619" s="7">
        <f t="shared" si="229"/>
        <v>9218362.4499999993</v>
      </c>
      <c r="E619" s="7">
        <v>406226.7</v>
      </c>
      <c r="F619" s="7">
        <v>490205.06</v>
      </c>
      <c r="G619" s="7">
        <v>562081.93000000005</v>
      </c>
      <c r="H619" s="7">
        <v>553092.01</v>
      </c>
      <c r="I619" s="7">
        <v>584198.22</v>
      </c>
      <c r="J619" s="7">
        <v>625904.64000000001</v>
      </c>
      <c r="K619" s="7">
        <v>741395.05</v>
      </c>
      <c r="L619" s="7">
        <v>921446.36</v>
      </c>
      <c r="M619" s="7">
        <v>954582.88</v>
      </c>
      <c r="N619" s="7">
        <v>979854.42</v>
      </c>
      <c r="O619" s="24">
        <v>1120317.58</v>
      </c>
      <c r="P619" s="21">
        <v>1279057.6000000001</v>
      </c>
      <c r="Q619" s="8"/>
      <c r="R619" s="8"/>
      <c r="S619" s="8"/>
      <c r="T619" s="8"/>
      <c r="U619" s="8"/>
    </row>
    <row r="620" spans="1:21" s="6" customFormat="1" ht="44.25" customHeight="1" x14ac:dyDescent="0.25">
      <c r="A620" s="64"/>
      <c r="B620" s="70"/>
      <c r="C620" s="51" t="s">
        <v>18</v>
      </c>
      <c r="D620" s="7">
        <f t="shared" si="229"/>
        <v>2797655.72</v>
      </c>
      <c r="E620" s="7">
        <v>107699.5</v>
      </c>
      <c r="F620" s="7">
        <v>133955.68</v>
      </c>
      <c r="G620" s="7">
        <v>130718.32</v>
      </c>
      <c r="H620" s="7">
        <v>166983.26</v>
      </c>
      <c r="I620" s="7">
        <v>188665.81</v>
      </c>
      <c r="J620" s="7">
        <v>229513.56</v>
      </c>
      <c r="K620" s="7">
        <v>172725.11</v>
      </c>
      <c r="L620" s="7">
        <v>180273.99</v>
      </c>
      <c r="M620" s="7">
        <v>235968.94</v>
      </c>
      <c r="N620" s="7">
        <v>292363.2</v>
      </c>
      <c r="O620" s="30">
        <v>397932.45</v>
      </c>
      <c r="P620" s="7">
        <v>560855.9</v>
      </c>
      <c r="Q620" s="8"/>
      <c r="R620" s="8"/>
      <c r="S620" s="8"/>
      <c r="T620" s="8"/>
      <c r="U620" s="8"/>
    </row>
    <row r="621" spans="1:21" s="6" customFormat="1" ht="39" customHeight="1" x14ac:dyDescent="0.25">
      <c r="A621" s="62" t="s">
        <v>261</v>
      </c>
      <c r="B621" s="68" t="s">
        <v>305</v>
      </c>
      <c r="C621" s="51" t="s">
        <v>14</v>
      </c>
      <c r="D621" s="7">
        <f t="shared" si="229"/>
        <v>10127244.75</v>
      </c>
      <c r="E621" s="7">
        <f t="shared" ref="E621:P621" si="253">E622+E623+E624+E625</f>
        <v>488994.9</v>
      </c>
      <c r="F621" s="7">
        <f t="shared" si="253"/>
        <v>516973.07</v>
      </c>
      <c r="G621" s="7">
        <f t="shared" si="253"/>
        <v>535460.96</v>
      </c>
      <c r="H621" s="7">
        <f t="shared" si="253"/>
        <v>613804.19999999995</v>
      </c>
      <c r="I621" s="7">
        <f t="shared" si="253"/>
        <v>686837.18</v>
      </c>
      <c r="J621" s="7">
        <f t="shared" si="253"/>
        <v>719217.13</v>
      </c>
      <c r="K621" s="7">
        <f t="shared" si="253"/>
        <v>763853.3</v>
      </c>
      <c r="L621" s="7">
        <f t="shared" si="253"/>
        <v>840294.64</v>
      </c>
      <c r="M621" s="7">
        <f t="shared" si="253"/>
        <v>1015437.17</v>
      </c>
      <c r="N621" s="7">
        <f t="shared" si="253"/>
        <v>1108177.73</v>
      </c>
      <c r="O621" s="7">
        <f t="shared" si="253"/>
        <v>1345152.38</v>
      </c>
      <c r="P621" s="7">
        <f t="shared" si="253"/>
        <v>1493042.09</v>
      </c>
      <c r="Q621" s="8"/>
      <c r="R621" s="8"/>
      <c r="S621" s="8"/>
      <c r="T621" s="8"/>
      <c r="U621" s="8"/>
    </row>
    <row r="622" spans="1:21" s="6" customFormat="1" ht="41.25" customHeight="1" x14ac:dyDescent="0.25">
      <c r="A622" s="63"/>
      <c r="B622" s="69"/>
      <c r="C622" s="51" t="s">
        <v>22</v>
      </c>
      <c r="D622" s="7">
        <f t="shared" si="229"/>
        <v>0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30"/>
      <c r="P622" s="21"/>
      <c r="Q622" s="8"/>
      <c r="R622" s="8"/>
      <c r="S622" s="8"/>
      <c r="T622" s="8"/>
      <c r="U622" s="8"/>
    </row>
    <row r="623" spans="1:21" s="6" customFormat="1" ht="41.25" customHeight="1" x14ac:dyDescent="0.25">
      <c r="A623" s="63"/>
      <c r="B623" s="69"/>
      <c r="C623" s="51" t="s">
        <v>16</v>
      </c>
      <c r="D623" s="7">
        <f t="shared" si="229"/>
        <v>28555.4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24">
        <v>273.39999999999998</v>
      </c>
      <c r="P623" s="21">
        <v>28282</v>
      </c>
      <c r="Q623" s="8"/>
      <c r="R623" s="8"/>
      <c r="S623" s="8"/>
      <c r="T623" s="8"/>
      <c r="U623" s="8"/>
    </row>
    <row r="624" spans="1:21" s="6" customFormat="1" ht="72.75" customHeight="1" x14ac:dyDescent="0.25">
      <c r="A624" s="63"/>
      <c r="B624" s="69"/>
      <c r="C624" s="51" t="s">
        <v>17</v>
      </c>
      <c r="D624" s="7">
        <f t="shared" si="229"/>
        <v>9947876.6799999997</v>
      </c>
      <c r="E624" s="7">
        <v>480100.6</v>
      </c>
      <c r="F624" s="7">
        <v>507976.74</v>
      </c>
      <c r="G624" s="7">
        <v>526348.41</v>
      </c>
      <c r="H624" s="7">
        <v>603533.19999999995</v>
      </c>
      <c r="I624" s="7">
        <v>673573</v>
      </c>
      <c r="J624" s="7">
        <v>704364.99</v>
      </c>
      <c r="K624" s="7">
        <v>755715.75</v>
      </c>
      <c r="L624" s="7">
        <v>831682.92</v>
      </c>
      <c r="M624" s="7">
        <v>1005122.97</v>
      </c>
      <c r="N624" s="7">
        <v>1093536.53</v>
      </c>
      <c r="O624" s="24">
        <v>1324972.28</v>
      </c>
      <c r="P624" s="21">
        <v>1440949.29</v>
      </c>
      <c r="Q624" s="8"/>
      <c r="R624" s="8"/>
      <c r="S624" s="8"/>
      <c r="T624" s="8"/>
      <c r="U624" s="8"/>
    </row>
    <row r="625" spans="1:22" s="6" customFormat="1" ht="42" customHeight="1" x14ac:dyDescent="0.25">
      <c r="A625" s="64"/>
      <c r="B625" s="70"/>
      <c r="C625" s="51" t="s">
        <v>18</v>
      </c>
      <c r="D625" s="7">
        <f t="shared" si="229"/>
        <v>150812.67000000001</v>
      </c>
      <c r="E625" s="7">
        <v>8894.2999999999993</v>
      </c>
      <c r="F625" s="7">
        <v>8996.33</v>
      </c>
      <c r="G625" s="7">
        <v>9112.5499999999993</v>
      </c>
      <c r="H625" s="7">
        <v>10271</v>
      </c>
      <c r="I625" s="7">
        <v>13264.18</v>
      </c>
      <c r="J625" s="7">
        <v>14852.14</v>
      </c>
      <c r="K625" s="7">
        <v>8137.55</v>
      </c>
      <c r="L625" s="7">
        <v>8611.7199999999993</v>
      </c>
      <c r="M625" s="30">
        <v>10314.200000000001</v>
      </c>
      <c r="N625" s="7">
        <v>14641.2</v>
      </c>
      <c r="O625" s="30">
        <v>19906.7</v>
      </c>
      <c r="P625" s="7">
        <v>23810.799999999999</v>
      </c>
      <c r="Q625" s="7"/>
      <c r="R625" s="7"/>
      <c r="S625" s="7"/>
      <c r="T625" s="7"/>
      <c r="U625" s="7"/>
      <c r="V625" s="7"/>
    </row>
    <row r="626" spans="1:22" s="6" customFormat="1" ht="37.5" customHeight="1" x14ac:dyDescent="0.25">
      <c r="A626" s="62" t="s">
        <v>262</v>
      </c>
      <c r="B626" s="68" t="s">
        <v>187</v>
      </c>
      <c r="C626" s="51" t="s">
        <v>14</v>
      </c>
      <c r="D626" s="7">
        <f t="shared" si="229"/>
        <v>18318.669999999998</v>
      </c>
      <c r="E626" s="7">
        <f t="shared" ref="E626:P626" si="254">E627+E628+E629+E630</f>
        <v>16281</v>
      </c>
      <c r="F626" s="7">
        <f t="shared" si="254"/>
        <v>2037.67</v>
      </c>
      <c r="G626" s="7">
        <f t="shared" si="254"/>
        <v>0</v>
      </c>
      <c r="H626" s="7">
        <f t="shared" si="254"/>
        <v>0</v>
      </c>
      <c r="I626" s="7">
        <f t="shared" si="254"/>
        <v>0</v>
      </c>
      <c r="J626" s="7">
        <f t="shared" si="254"/>
        <v>0</v>
      </c>
      <c r="K626" s="7">
        <f t="shared" si="254"/>
        <v>0</v>
      </c>
      <c r="L626" s="7">
        <f t="shared" si="254"/>
        <v>0</v>
      </c>
      <c r="M626" s="7">
        <f t="shared" si="254"/>
        <v>0</v>
      </c>
      <c r="N626" s="7">
        <f t="shared" si="254"/>
        <v>0</v>
      </c>
      <c r="O626" s="7">
        <f t="shared" si="254"/>
        <v>0</v>
      </c>
      <c r="P626" s="7">
        <f t="shared" si="254"/>
        <v>0</v>
      </c>
      <c r="Q626" s="8"/>
      <c r="R626" s="8"/>
      <c r="S626" s="8"/>
      <c r="T626" s="8"/>
      <c r="U626" s="8"/>
    </row>
    <row r="627" spans="1:22" s="6" customFormat="1" ht="53.25" customHeight="1" x14ac:dyDescent="0.25">
      <c r="A627" s="63"/>
      <c r="B627" s="69"/>
      <c r="C627" s="51" t="s">
        <v>22</v>
      </c>
      <c r="D627" s="7">
        <f t="shared" si="229"/>
        <v>0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21"/>
      <c r="Q627" s="8"/>
      <c r="R627" s="8"/>
      <c r="S627" s="8"/>
      <c r="T627" s="8"/>
      <c r="U627" s="8"/>
    </row>
    <row r="628" spans="1:22" s="6" customFormat="1" ht="42" customHeight="1" x14ac:dyDescent="0.25">
      <c r="A628" s="63"/>
      <c r="B628" s="69"/>
      <c r="C628" s="51" t="s">
        <v>16</v>
      </c>
      <c r="D628" s="7">
        <f t="shared" si="229"/>
        <v>0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21"/>
      <c r="Q628" s="8"/>
      <c r="R628" s="8"/>
      <c r="S628" s="8"/>
      <c r="T628" s="8"/>
      <c r="U628" s="8"/>
    </row>
    <row r="629" spans="1:22" s="6" customFormat="1" ht="75" customHeight="1" x14ac:dyDescent="0.25">
      <c r="A629" s="63"/>
      <c r="B629" s="69"/>
      <c r="C629" s="51" t="s">
        <v>17</v>
      </c>
      <c r="D629" s="7">
        <f t="shared" si="229"/>
        <v>18033</v>
      </c>
      <c r="E629" s="7">
        <v>15996</v>
      </c>
      <c r="F629" s="7">
        <v>2037</v>
      </c>
      <c r="G629" s="7"/>
      <c r="H629" s="7"/>
      <c r="I629" s="7"/>
      <c r="J629" s="7"/>
      <c r="K629" s="7"/>
      <c r="L629" s="7"/>
      <c r="M629" s="7"/>
      <c r="N629" s="7"/>
      <c r="O629" s="7"/>
      <c r="P629" s="21"/>
      <c r="Q629" s="8"/>
      <c r="R629" s="8"/>
      <c r="S629" s="8"/>
      <c r="T629" s="8"/>
      <c r="U629" s="8"/>
    </row>
    <row r="630" spans="1:22" s="6" customFormat="1" ht="40.5" customHeight="1" x14ac:dyDescent="0.25">
      <c r="A630" s="64"/>
      <c r="B630" s="70"/>
      <c r="C630" s="51" t="s">
        <v>18</v>
      </c>
      <c r="D630" s="7">
        <f t="shared" si="229"/>
        <v>285.67</v>
      </c>
      <c r="E630" s="7">
        <v>285</v>
      </c>
      <c r="F630" s="7">
        <v>0.67</v>
      </c>
      <c r="G630" s="7"/>
      <c r="H630" s="7"/>
      <c r="I630" s="7"/>
      <c r="J630" s="7"/>
      <c r="K630" s="7"/>
      <c r="L630" s="7"/>
      <c r="M630" s="7"/>
      <c r="N630" s="7"/>
      <c r="O630" s="7"/>
      <c r="P630" s="21"/>
      <c r="Q630" s="8"/>
      <c r="R630" s="8"/>
      <c r="S630" s="8"/>
      <c r="T630" s="8"/>
      <c r="U630" s="8"/>
    </row>
    <row r="631" spans="1:22" s="6" customFormat="1" ht="39.75" customHeight="1" x14ac:dyDescent="0.25">
      <c r="A631" s="62" t="s">
        <v>263</v>
      </c>
      <c r="B631" s="84" t="s">
        <v>188</v>
      </c>
      <c r="C631" s="51" t="s">
        <v>14</v>
      </c>
      <c r="D631" s="7">
        <f t="shared" si="229"/>
        <v>2101398.96</v>
      </c>
      <c r="E631" s="7">
        <f t="shared" ref="E631:P631" si="255">E632+E633+E634+E635</f>
        <v>132279.4</v>
      </c>
      <c r="F631" s="7">
        <f t="shared" si="255"/>
        <v>133465.51</v>
      </c>
      <c r="G631" s="7">
        <f t="shared" si="255"/>
        <v>135230.6</v>
      </c>
      <c r="H631" s="7">
        <f t="shared" si="255"/>
        <v>143301.29999999999</v>
      </c>
      <c r="I631" s="7">
        <f t="shared" si="255"/>
        <v>148272.9</v>
      </c>
      <c r="J631" s="7">
        <f t="shared" si="255"/>
        <v>150616.71</v>
      </c>
      <c r="K631" s="7">
        <f t="shared" si="255"/>
        <v>155053</v>
      </c>
      <c r="L631" s="7">
        <f t="shared" si="255"/>
        <v>161611.29999999999</v>
      </c>
      <c r="M631" s="7">
        <f t="shared" si="255"/>
        <v>187999.1</v>
      </c>
      <c r="N631" s="7">
        <f t="shared" si="255"/>
        <v>210271.48</v>
      </c>
      <c r="O631" s="7">
        <f t="shared" si="255"/>
        <v>251947.8</v>
      </c>
      <c r="P631" s="7">
        <f t="shared" si="255"/>
        <v>291349.86</v>
      </c>
      <c r="Q631" s="8"/>
      <c r="R631" s="8"/>
      <c r="S631" s="8"/>
      <c r="T631" s="8"/>
      <c r="U631" s="8"/>
    </row>
    <row r="632" spans="1:22" s="6" customFormat="1" ht="40.5" customHeight="1" x14ac:dyDescent="0.25">
      <c r="A632" s="63"/>
      <c r="B632" s="85"/>
      <c r="C632" s="51" t="s">
        <v>22</v>
      </c>
      <c r="D632" s="7">
        <f t="shared" si="229"/>
        <v>0</v>
      </c>
      <c r="E632" s="7"/>
      <c r="F632" s="7"/>
      <c r="G632" s="7"/>
      <c r="H632" s="7"/>
      <c r="I632" s="7"/>
      <c r="J632" s="7"/>
      <c r="K632" s="7"/>
      <c r="L632" s="7"/>
      <c r="M632" s="30"/>
      <c r="N632" s="7"/>
      <c r="O632" s="7"/>
      <c r="P632" s="21"/>
      <c r="Q632" s="8"/>
      <c r="R632" s="8"/>
      <c r="S632" s="8"/>
      <c r="T632" s="8"/>
      <c r="U632" s="8"/>
    </row>
    <row r="633" spans="1:22" s="6" customFormat="1" ht="40.5" customHeight="1" x14ac:dyDescent="0.25">
      <c r="A633" s="63"/>
      <c r="B633" s="85"/>
      <c r="C633" s="51" t="s">
        <v>16</v>
      </c>
      <c r="D633" s="7">
        <f t="shared" si="229"/>
        <v>24898</v>
      </c>
      <c r="E633" s="7"/>
      <c r="F633" s="7"/>
      <c r="G633" s="7"/>
      <c r="H633" s="7"/>
      <c r="I633" s="7"/>
      <c r="J633" s="7"/>
      <c r="K633" s="7"/>
      <c r="L633" s="7"/>
      <c r="M633" s="30"/>
      <c r="N633" s="7"/>
      <c r="O633" s="7"/>
      <c r="P633" s="21">
        <v>24898</v>
      </c>
      <c r="Q633" s="8"/>
      <c r="R633" s="8"/>
      <c r="S633" s="8"/>
      <c r="T633" s="8"/>
      <c r="U633" s="8"/>
    </row>
    <row r="634" spans="1:22" s="6" customFormat="1" ht="60" x14ac:dyDescent="0.25">
      <c r="A634" s="63"/>
      <c r="B634" s="85"/>
      <c r="C634" s="51" t="s">
        <v>17</v>
      </c>
      <c r="D634" s="7">
        <f t="shared" si="229"/>
        <v>2076500.96</v>
      </c>
      <c r="E634" s="7">
        <v>132279.4</v>
      </c>
      <c r="F634" s="7">
        <v>133465.51</v>
      </c>
      <c r="G634" s="7">
        <v>135230.6</v>
      </c>
      <c r="H634" s="7">
        <v>143301.29999999999</v>
      </c>
      <c r="I634" s="7">
        <v>148272.9</v>
      </c>
      <c r="J634" s="7">
        <v>150616.71</v>
      </c>
      <c r="K634" s="7">
        <v>155053</v>
      </c>
      <c r="L634" s="7">
        <v>161611.29999999999</v>
      </c>
      <c r="M634" s="30">
        <v>187999.1</v>
      </c>
      <c r="N634" s="7">
        <v>210271.48</v>
      </c>
      <c r="O634" s="24">
        <v>251947.8</v>
      </c>
      <c r="P634" s="21">
        <v>266451.86</v>
      </c>
      <c r="Q634" s="8"/>
      <c r="R634" s="8"/>
      <c r="S634" s="8"/>
      <c r="T634" s="8"/>
      <c r="U634" s="8"/>
    </row>
    <row r="635" spans="1:22" s="6" customFormat="1" ht="40.5" customHeight="1" x14ac:dyDescent="0.25">
      <c r="A635" s="64"/>
      <c r="B635" s="86"/>
      <c r="C635" s="51" t="s">
        <v>18</v>
      </c>
      <c r="D635" s="7">
        <f t="shared" si="229"/>
        <v>0</v>
      </c>
      <c r="E635" s="7"/>
      <c r="F635" s="7"/>
      <c r="G635" s="7"/>
      <c r="H635" s="7"/>
      <c r="I635" s="7"/>
      <c r="J635" s="7"/>
      <c r="K635" s="7">
        <v>0</v>
      </c>
      <c r="L635" s="7"/>
      <c r="M635" s="30"/>
      <c r="N635" s="7"/>
      <c r="O635" s="7"/>
      <c r="P635" s="21"/>
      <c r="Q635" s="8"/>
      <c r="R635" s="8"/>
      <c r="S635" s="8"/>
      <c r="T635" s="8"/>
      <c r="U635" s="8"/>
    </row>
    <row r="636" spans="1:22" s="6" customFormat="1" ht="30" x14ac:dyDescent="0.25">
      <c r="A636" s="62" t="s">
        <v>264</v>
      </c>
      <c r="B636" s="68" t="s">
        <v>189</v>
      </c>
      <c r="C636" s="51" t="s">
        <v>14</v>
      </c>
      <c r="D636" s="7">
        <f t="shared" si="229"/>
        <v>255966</v>
      </c>
      <c r="E636" s="7">
        <f t="shared" ref="E636:P636" si="256">E637+E638+E639+E640</f>
        <v>22949.599999999999</v>
      </c>
      <c r="F636" s="7">
        <f t="shared" si="256"/>
        <v>21892.49</v>
      </c>
      <c r="G636" s="7">
        <f t="shared" si="256"/>
        <v>17560.599999999999</v>
      </c>
      <c r="H636" s="7">
        <f t="shared" si="256"/>
        <v>14236.3</v>
      </c>
      <c r="I636" s="7">
        <f t="shared" si="256"/>
        <v>14387.1</v>
      </c>
      <c r="J636" s="7">
        <f t="shared" si="256"/>
        <v>15814.49</v>
      </c>
      <c r="K636" s="7">
        <f t="shared" si="256"/>
        <v>15290.3</v>
      </c>
      <c r="L636" s="7">
        <f t="shared" si="256"/>
        <v>15667.6</v>
      </c>
      <c r="M636" s="7">
        <f t="shared" si="256"/>
        <v>19571.7</v>
      </c>
      <c r="N636" s="7">
        <f t="shared" si="256"/>
        <v>22700.02</v>
      </c>
      <c r="O636" s="7">
        <f t="shared" si="256"/>
        <v>33564.800000000003</v>
      </c>
      <c r="P636" s="7">
        <f t="shared" si="256"/>
        <v>42331</v>
      </c>
      <c r="Q636" s="8"/>
      <c r="R636" s="8"/>
      <c r="S636" s="8"/>
      <c r="T636" s="8"/>
      <c r="U636" s="8"/>
    </row>
    <row r="637" spans="1:22" s="6" customFormat="1" ht="30" x14ac:dyDescent="0.25">
      <c r="A637" s="63"/>
      <c r="B637" s="69"/>
      <c r="C637" s="51" t="s">
        <v>22</v>
      </c>
      <c r="D637" s="7">
        <f t="shared" si="229"/>
        <v>0</v>
      </c>
      <c r="E637" s="7"/>
      <c r="F637" s="7"/>
      <c r="G637" s="7"/>
      <c r="H637" s="7"/>
      <c r="I637" s="7"/>
      <c r="J637" s="7"/>
      <c r="K637" s="7">
        <v>0</v>
      </c>
      <c r="L637" s="7"/>
      <c r="M637" s="30"/>
      <c r="N637" s="7"/>
      <c r="O637" s="7"/>
      <c r="P637" s="21"/>
      <c r="Q637" s="8"/>
      <c r="R637" s="8"/>
      <c r="S637" s="8"/>
      <c r="T637" s="8"/>
      <c r="U637" s="8"/>
    </row>
    <row r="638" spans="1:22" s="6" customFormat="1" ht="30" x14ac:dyDescent="0.25">
      <c r="A638" s="63"/>
      <c r="B638" s="69"/>
      <c r="C638" s="51" t="s">
        <v>16</v>
      </c>
      <c r="D638" s="7">
        <f t="shared" si="229"/>
        <v>3306</v>
      </c>
      <c r="E638" s="7"/>
      <c r="F638" s="7"/>
      <c r="G638" s="7"/>
      <c r="H638" s="7"/>
      <c r="I638" s="7"/>
      <c r="J638" s="7"/>
      <c r="K638" s="7">
        <v>0</v>
      </c>
      <c r="L638" s="7"/>
      <c r="M638" s="30"/>
      <c r="N638" s="7"/>
      <c r="O638" s="7"/>
      <c r="P638" s="21">
        <v>3306</v>
      </c>
      <c r="Q638" s="8"/>
      <c r="R638" s="8"/>
      <c r="S638" s="8"/>
      <c r="T638" s="8"/>
      <c r="U638" s="8"/>
    </row>
    <row r="639" spans="1:22" s="6" customFormat="1" ht="60" x14ac:dyDescent="0.25">
      <c r="A639" s="63"/>
      <c r="B639" s="69"/>
      <c r="C639" s="51" t="s">
        <v>17</v>
      </c>
      <c r="D639" s="7">
        <f t="shared" si="229"/>
        <v>252660</v>
      </c>
      <c r="E639" s="7">
        <v>22949.599999999999</v>
      </c>
      <c r="F639" s="7">
        <v>21892.49</v>
      </c>
      <c r="G639" s="7">
        <v>17560.599999999999</v>
      </c>
      <c r="H639" s="7">
        <v>14236.3</v>
      </c>
      <c r="I639" s="7">
        <v>14387.1</v>
      </c>
      <c r="J639" s="7">
        <v>15814.49</v>
      </c>
      <c r="K639" s="7">
        <v>15290.3</v>
      </c>
      <c r="L639" s="7">
        <v>15667.6</v>
      </c>
      <c r="M639" s="30">
        <v>19571.7</v>
      </c>
      <c r="N639" s="7">
        <v>22700.02</v>
      </c>
      <c r="O639" s="24">
        <v>33564.800000000003</v>
      </c>
      <c r="P639" s="21">
        <v>39025</v>
      </c>
      <c r="Q639" s="8"/>
      <c r="R639" s="8"/>
      <c r="S639" s="8"/>
      <c r="T639" s="8"/>
      <c r="U639" s="8"/>
    </row>
    <row r="640" spans="1:22" s="6" customFormat="1" ht="30" x14ac:dyDescent="0.25">
      <c r="A640" s="64"/>
      <c r="B640" s="70"/>
      <c r="C640" s="51" t="s">
        <v>18</v>
      </c>
      <c r="D640" s="7">
        <f t="shared" si="229"/>
        <v>0</v>
      </c>
      <c r="E640" s="7"/>
      <c r="F640" s="7"/>
      <c r="G640" s="7"/>
      <c r="H640" s="7"/>
      <c r="I640" s="7"/>
      <c r="J640" s="7"/>
      <c r="K640" s="7">
        <v>0</v>
      </c>
      <c r="L640" s="7"/>
      <c r="M640" s="30"/>
      <c r="N640" s="7"/>
      <c r="O640" s="7"/>
      <c r="P640" s="21"/>
      <c r="Q640" s="8"/>
      <c r="R640" s="8"/>
      <c r="S640" s="8"/>
      <c r="T640" s="8"/>
      <c r="U640" s="8"/>
    </row>
    <row r="641" spans="1:21" s="6" customFormat="1" ht="41.25" customHeight="1" x14ac:dyDescent="0.25">
      <c r="A641" s="62" t="s">
        <v>265</v>
      </c>
      <c r="B641" s="71" t="s">
        <v>344</v>
      </c>
      <c r="C641" s="51" t="s">
        <v>14</v>
      </c>
      <c r="D641" s="7">
        <f t="shared" si="229"/>
        <v>1476306.31</v>
      </c>
      <c r="E641" s="7">
        <f t="shared" ref="E641:P641" si="257">E642+E643+E644+E645</f>
        <v>48731.7</v>
      </c>
      <c r="F641" s="7">
        <f t="shared" si="257"/>
        <v>48416.91</v>
      </c>
      <c r="G641" s="7">
        <f t="shared" si="257"/>
        <v>0</v>
      </c>
      <c r="H641" s="7">
        <f t="shared" si="257"/>
        <v>0</v>
      </c>
      <c r="I641" s="7">
        <f t="shared" si="257"/>
        <v>0</v>
      </c>
      <c r="J641" s="7">
        <f t="shared" si="257"/>
        <v>0</v>
      </c>
      <c r="K641" s="7">
        <f t="shared" si="257"/>
        <v>103170.7</v>
      </c>
      <c r="L641" s="7">
        <f t="shared" si="257"/>
        <v>309283.40000000002</v>
      </c>
      <c r="M641" s="7">
        <f t="shared" si="257"/>
        <v>311433.40000000002</v>
      </c>
      <c r="N641" s="7">
        <f t="shared" si="257"/>
        <v>322472.59999999998</v>
      </c>
      <c r="O641" s="7">
        <f t="shared" si="257"/>
        <v>332797.59999999998</v>
      </c>
      <c r="P641" s="7">
        <f t="shared" si="257"/>
        <v>0</v>
      </c>
      <c r="Q641" s="8"/>
      <c r="R641" s="8"/>
      <c r="S641" s="8"/>
      <c r="T641" s="8"/>
      <c r="U641" s="8"/>
    </row>
    <row r="642" spans="1:21" s="6" customFormat="1" ht="47.25" customHeight="1" x14ac:dyDescent="0.25">
      <c r="A642" s="63"/>
      <c r="B642" s="72"/>
      <c r="C642" s="51" t="s">
        <v>22</v>
      </c>
      <c r="D642" s="7">
        <f t="shared" si="229"/>
        <v>1379157.7</v>
      </c>
      <c r="E642" s="7"/>
      <c r="F642" s="7"/>
      <c r="G642" s="7"/>
      <c r="H642" s="7"/>
      <c r="I642" s="7"/>
      <c r="J642" s="7"/>
      <c r="K642" s="7">
        <v>103170.7</v>
      </c>
      <c r="L642" s="7">
        <v>309283.40000000002</v>
      </c>
      <c r="M642" s="7">
        <v>311433.40000000002</v>
      </c>
      <c r="N642" s="7">
        <v>322472.59999999998</v>
      </c>
      <c r="O642" s="18">
        <v>332797.59999999998</v>
      </c>
      <c r="P642" s="21"/>
      <c r="Q642" s="8"/>
      <c r="R642" s="8"/>
      <c r="S642" s="8"/>
      <c r="T642" s="8"/>
      <c r="U642" s="8"/>
    </row>
    <row r="643" spans="1:21" s="6" customFormat="1" ht="30" x14ac:dyDescent="0.25">
      <c r="A643" s="63"/>
      <c r="B643" s="72"/>
      <c r="C643" s="51" t="s">
        <v>16</v>
      </c>
      <c r="D643" s="7">
        <f t="shared" si="229"/>
        <v>97148.61</v>
      </c>
      <c r="E643" s="7">
        <v>48731.7</v>
      </c>
      <c r="F643" s="7">
        <v>48416.91</v>
      </c>
      <c r="G643" s="7"/>
      <c r="H643" s="7"/>
      <c r="I643" s="7"/>
      <c r="J643" s="7"/>
      <c r="K643" s="7">
        <v>0</v>
      </c>
      <c r="L643" s="7"/>
      <c r="M643" s="23"/>
      <c r="N643" s="7"/>
      <c r="O643" s="7"/>
      <c r="P643" s="21"/>
      <c r="Q643" s="8"/>
      <c r="R643" s="8"/>
      <c r="S643" s="8"/>
      <c r="T643" s="8"/>
      <c r="U643" s="8"/>
    </row>
    <row r="644" spans="1:21" s="6" customFormat="1" ht="60" x14ac:dyDescent="0.25">
      <c r="A644" s="63"/>
      <c r="B644" s="72"/>
      <c r="C644" s="51" t="s">
        <v>17</v>
      </c>
      <c r="D644" s="7">
        <f t="shared" si="229"/>
        <v>0</v>
      </c>
      <c r="E644" s="7"/>
      <c r="F644" s="7"/>
      <c r="G644" s="7"/>
      <c r="H644" s="7"/>
      <c r="I644" s="7"/>
      <c r="J644" s="7"/>
      <c r="K644" s="7">
        <v>0</v>
      </c>
      <c r="L644" s="7"/>
      <c r="M644" s="37"/>
      <c r="N644" s="7"/>
      <c r="O644" s="7"/>
      <c r="P644" s="21"/>
      <c r="Q644" s="8"/>
      <c r="R644" s="8"/>
      <c r="S644" s="8"/>
      <c r="T644" s="8"/>
      <c r="U644" s="8"/>
    </row>
    <row r="645" spans="1:21" s="6" customFormat="1" ht="30" x14ac:dyDescent="0.25">
      <c r="A645" s="64"/>
      <c r="B645" s="73"/>
      <c r="C645" s="51" t="s">
        <v>18</v>
      </c>
      <c r="D645" s="7">
        <f t="shared" si="229"/>
        <v>0</v>
      </c>
      <c r="E645" s="7"/>
      <c r="F645" s="7"/>
      <c r="G645" s="7"/>
      <c r="H645" s="7"/>
      <c r="I645" s="7"/>
      <c r="J645" s="7"/>
      <c r="K645" s="7">
        <v>0</v>
      </c>
      <c r="L645" s="7"/>
      <c r="M645" s="30"/>
      <c r="N645" s="7"/>
      <c r="O645" s="7"/>
      <c r="P645" s="21"/>
      <c r="Q645" s="8"/>
      <c r="R645" s="8"/>
      <c r="S645" s="8"/>
      <c r="T645" s="8"/>
      <c r="U645" s="8"/>
    </row>
    <row r="646" spans="1:21" s="6" customFormat="1" ht="42" customHeight="1" x14ac:dyDescent="0.25">
      <c r="A646" s="62" t="s">
        <v>266</v>
      </c>
      <c r="B646" s="68" t="s">
        <v>190</v>
      </c>
      <c r="C646" s="51" t="s">
        <v>14</v>
      </c>
      <c r="D646" s="7">
        <f t="shared" si="229"/>
        <v>31835.3</v>
      </c>
      <c r="E646" s="7">
        <f t="shared" ref="E646:P646" si="258">E647+E648+E649+E650</f>
        <v>1988</v>
      </c>
      <c r="F646" s="7">
        <f t="shared" si="258"/>
        <v>2076</v>
      </c>
      <c r="G646" s="7">
        <f t="shared" si="258"/>
        <v>2031</v>
      </c>
      <c r="H646" s="7">
        <f t="shared" si="258"/>
        <v>2098</v>
      </c>
      <c r="I646" s="7">
        <f t="shared" si="258"/>
        <v>2225</v>
      </c>
      <c r="J646" s="7">
        <f t="shared" si="258"/>
        <v>2263</v>
      </c>
      <c r="K646" s="7">
        <f t="shared" si="258"/>
        <v>2676</v>
      </c>
      <c r="L646" s="7">
        <f t="shared" si="258"/>
        <v>2850.4</v>
      </c>
      <c r="M646" s="7">
        <f t="shared" si="258"/>
        <v>2935</v>
      </c>
      <c r="N646" s="7">
        <f t="shared" si="258"/>
        <v>3300.9</v>
      </c>
      <c r="O646" s="7">
        <f t="shared" si="258"/>
        <v>3696</v>
      </c>
      <c r="P646" s="7">
        <f t="shared" si="258"/>
        <v>3696</v>
      </c>
      <c r="Q646" s="8"/>
      <c r="R646" s="8"/>
      <c r="S646" s="8"/>
      <c r="T646" s="8"/>
      <c r="U646" s="8"/>
    </row>
    <row r="647" spans="1:21" s="6" customFormat="1" ht="42" customHeight="1" x14ac:dyDescent="0.25">
      <c r="A647" s="63"/>
      <c r="B647" s="69"/>
      <c r="C647" s="51" t="s">
        <v>22</v>
      </c>
      <c r="D647" s="7">
        <f t="shared" ref="D647:D710" si="259">SUM(E647:P647)</f>
        <v>0</v>
      </c>
      <c r="E647" s="7"/>
      <c r="F647" s="7"/>
      <c r="G647" s="7"/>
      <c r="H647" s="7"/>
      <c r="I647" s="7"/>
      <c r="J647" s="7"/>
      <c r="K647" s="7">
        <v>0</v>
      </c>
      <c r="L647" s="7"/>
      <c r="M647" s="7"/>
      <c r="N647" s="7"/>
      <c r="O647" s="7"/>
      <c r="P647" s="21"/>
      <c r="Q647" s="8"/>
      <c r="R647" s="8"/>
      <c r="S647" s="8"/>
      <c r="T647" s="8"/>
      <c r="U647" s="8"/>
    </row>
    <row r="648" spans="1:21" s="6" customFormat="1" ht="39.75" customHeight="1" x14ac:dyDescent="0.25">
      <c r="A648" s="63"/>
      <c r="B648" s="69"/>
      <c r="C648" s="51" t="s">
        <v>16</v>
      </c>
      <c r="D648" s="7">
        <f t="shared" si="259"/>
        <v>0</v>
      </c>
      <c r="E648" s="7"/>
      <c r="F648" s="7"/>
      <c r="G648" s="7"/>
      <c r="H648" s="7"/>
      <c r="I648" s="7"/>
      <c r="J648" s="7"/>
      <c r="K648" s="7">
        <v>0</v>
      </c>
      <c r="L648" s="7"/>
      <c r="M648" s="7"/>
      <c r="N648" s="7"/>
      <c r="O648" s="7"/>
      <c r="P648" s="21"/>
      <c r="Q648" s="8"/>
      <c r="R648" s="8"/>
      <c r="S648" s="8"/>
      <c r="T648" s="8"/>
      <c r="U648" s="8"/>
    </row>
    <row r="649" spans="1:21" s="6" customFormat="1" ht="70.5" customHeight="1" x14ac:dyDescent="0.25">
      <c r="A649" s="63"/>
      <c r="B649" s="69"/>
      <c r="C649" s="51" t="s">
        <v>17</v>
      </c>
      <c r="D649" s="7">
        <f t="shared" si="259"/>
        <v>31835.3</v>
      </c>
      <c r="E649" s="7">
        <v>1988</v>
      </c>
      <c r="F649" s="7">
        <v>2076</v>
      </c>
      <c r="G649" s="7">
        <v>2031</v>
      </c>
      <c r="H649" s="7">
        <v>2098</v>
      </c>
      <c r="I649" s="7">
        <v>2225</v>
      </c>
      <c r="J649" s="7">
        <v>2263</v>
      </c>
      <c r="K649" s="7">
        <v>2676</v>
      </c>
      <c r="L649" s="7">
        <v>2850.4</v>
      </c>
      <c r="M649" s="7">
        <v>2935</v>
      </c>
      <c r="N649" s="7">
        <v>3300.9</v>
      </c>
      <c r="O649" s="18">
        <v>3696</v>
      </c>
      <c r="P649" s="21">
        <v>3696</v>
      </c>
      <c r="Q649" s="8"/>
      <c r="R649" s="8"/>
      <c r="S649" s="8"/>
      <c r="T649" s="8"/>
      <c r="U649" s="8"/>
    </row>
    <row r="650" spans="1:21" s="6" customFormat="1" ht="44.25" customHeight="1" x14ac:dyDescent="0.25">
      <c r="A650" s="64"/>
      <c r="B650" s="70"/>
      <c r="C650" s="51" t="s">
        <v>18</v>
      </c>
      <c r="D650" s="7">
        <f t="shared" si="259"/>
        <v>0</v>
      </c>
      <c r="E650" s="7"/>
      <c r="F650" s="7"/>
      <c r="G650" s="7"/>
      <c r="H650" s="7"/>
      <c r="I650" s="7"/>
      <c r="J650" s="7"/>
      <c r="K650" s="7">
        <v>0</v>
      </c>
      <c r="L650" s="7"/>
      <c r="M650" s="30"/>
      <c r="N650" s="7"/>
      <c r="O650" s="7"/>
      <c r="P650" s="21"/>
      <c r="Q650" s="8"/>
      <c r="R650" s="8"/>
      <c r="S650" s="8"/>
      <c r="T650" s="8"/>
      <c r="U650" s="8"/>
    </row>
    <row r="651" spans="1:21" s="6" customFormat="1" ht="45" customHeight="1" x14ac:dyDescent="0.25">
      <c r="A651" s="62" t="s">
        <v>267</v>
      </c>
      <c r="B651" s="68" t="s">
        <v>191</v>
      </c>
      <c r="C651" s="51" t="s">
        <v>14</v>
      </c>
      <c r="D651" s="7">
        <f t="shared" si="259"/>
        <v>60828.9</v>
      </c>
      <c r="E651" s="7">
        <f t="shared" ref="E651:P651" si="260">E652+E653+E654+E655</f>
        <v>1926</v>
      </c>
      <c r="F651" s="7">
        <f t="shared" si="260"/>
        <v>1688</v>
      </c>
      <c r="G651" s="7">
        <f t="shared" si="260"/>
        <v>2463</v>
      </c>
      <c r="H651" s="7">
        <f t="shared" si="260"/>
        <v>1938</v>
      </c>
      <c r="I651" s="7">
        <f t="shared" si="260"/>
        <v>2201</v>
      </c>
      <c r="J651" s="7">
        <f t="shared" si="260"/>
        <v>2222</v>
      </c>
      <c r="K651" s="7">
        <f t="shared" si="260"/>
        <v>6125.2</v>
      </c>
      <c r="L651" s="7">
        <f t="shared" si="260"/>
        <v>3395</v>
      </c>
      <c r="M651" s="7">
        <f t="shared" si="260"/>
        <v>6585</v>
      </c>
      <c r="N651" s="7">
        <f t="shared" si="260"/>
        <v>8915.2999999999993</v>
      </c>
      <c r="O651" s="7">
        <f t="shared" si="260"/>
        <v>11645.4</v>
      </c>
      <c r="P651" s="7">
        <f t="shared" si="260"/>
        <v>11725</v>
      </c>
      <c r="Q651" s="8"/>
      <c r="R651" s="8"/>
      <c r="S651" s="8"/>
      <c r="T651" s="8"/>
      <c r="U651" s="8"/>
    </row>
    <row r="652" spans="1:21" s="6" customFormat="1" ht="47.25" customHeight="1" x14ac:dyDescent="0.25">
      <c r="A652" s="63"/>
      <c r="B652" s="69"/>
      <c r="C652" s="51" t="s">
        <v>22</v>
      </c>
      <c r="D652" s="7">
        <f t="shared" si="259"/>
        <v>0</v>
      </c>
      <c r="E652" s="7"/>
      <c r="F652" s="7"/>
      <c r="G652" s="7"/>
      <c r="H652" s="7"/>
      <c r="I652" s="7"/>
      <c r="J652" s="7"/>
      <c r="K652" s="7">
        <v>0</v>
      </c>
      <c r="L652" s="7"/>
      <c r="M652" s="7"/>
      <c r="N652" s="7"/>
      <c r="O652" s="17"/>
      <c r="P652" s="21"/>
      <c r="Q652" s="8"/>
      <c r="R652" s="8"/>
      <c r="S652" s="8"/>
      <c r="T652" s="8"/>
      <c r="U652" s="8"/>
    </row>
    <row r="653" spans="1:21" s="6" customFormat="1" ht="44.25" customHeight="1" x14ac:dyDescent="0.25">
      <c r="A653" s="63"/>
      <c r="B653" s="69"/>
      <c r="C653" s="51" t="s">
        <v>16</v>
      </c>
      <c r="D653" s="7">
        <f t="shared" si="259"/>
        <v>0</v>
      </c>
      <c r="E653" s="7"/>
      <c r="F653" s="7"/>
      <c r="G653" s="7"/>
      <c r="H653" s="7"/>
      <c r="I653" s="7"/>
      <c r="J653" s="7"/>
      <c r="K653" s="7">
        <v>0</v>
      </c>
      <c r="L653" s="7"/>
      <c r="M653" s="7"/>
      <c r="N653" s="7"/>
      <c r="O653" s="17"/>
      <c r="P653" s="21"/>
      <c r="Q653" s="8"/>
      <c r="R653" s="8"/>
      <c r="S653" s="8"/>
      <c r="T653" s="8"/>
      <c r="U653" s="8"/>
    </row>
    <row r="654" spans="1:21" s="6" customFormat="1" ht="60" x14ac:dyDescent="0.25">
      <c r="A654" s="63"/>
      <c r="B654" s="69"/>
      <c r="C654" s="51" t="s">
        <v>17</v>
      </c>
      <c r="D654" s="7">
        <f t="shared" si="259"/>
        <v>60828.9</v>
      </c>
      <c r="E654" s="7">
        <v>1926</v>
      </c>
      <c r="F654" s="7">
        <v>1688</v>
      </c>
      <c r="G654" s="7">
        <v>2463</v>
      </c>
      <c r="H654" s="7">
        <v>1938</v>
      </c>
      <c r="I654" s="7">
        <v>2201</v>
      </c>
      <c r="J654" s="7">
        <v>2222</v>
      </c>
      <c r="K654" s="7">
        <v>6125.2</v>
      </c>
      <c r="L654" s="7">
        <v>3395</v>
      </c>
      <c r="M654" s="7">
        <v>6585</v>
      </c>
      <c r="N654" s="7">
        <v>8915.2999999999993</v>
      </c>
      <c r="O654" s="18">
        <v>11645.4</v>
      </c>
      <c r="P654" s="21">
        <v>11725</v>
      </c>
      <c r="Q654" s="8"/>
      <c r="R654" s="8"/>
      <c r="S654" s="8"/>
      <c r="T654" s="8"/>
      <c r="U654" s="8"/>
    </row>
    <row r="655" spans="1:21" s="6" customFormat="1" ht="30" x14ac:dyDescent="0.25">
      <c r="A655" s="64"/>
      <c r="B655" s="70"/>
      <c r="C655" s="51" t="s">
        <v>18</v>
      </c>
      <c r="D655" s="7">
        <f t="shared" si="259"/>
        <v>0</v>
      </c>
      <c r="E655" s="7"/>
      <c r="F655" s="7"/>
      <c r="G655" s="7"/>
      <c r="H655" s="7"/>
      <c r="I655" s="7"/>
      <c r="J655" s="7"/>
      <c r="K655" s="7">
        <v>0</v>
      </c>
      <c r="L655" s="7"/>
      <c r="M655" s="30"/>
      <c r="N655" s="7"/>
      <c r="O655" s="7"/>
      <c r="P655" s="21"/>
      <c r="Q655" s="8"/>
      <c r="R655" s="8"/>
      <c r="S655" s="8"/>
      <c r="T655" s="8"/>
      <c r="U655" s="8"/>
    </row>
    <row r="656" spans="1:21" s="6" customFormat="1" ht="30" x14ac:dyDescent="0.25">
      <c r="A656" s="62" t="s">
        <v>331</v>
      </c>
      <c r="B656" s="68" t="s">
        <v>332</v>
      </c>
      <c r="C656" s="51" t="s">
        <v>14</v>
      </c>
      <c r="D656" s="7">
        <f t="shared" si="259"/>
        <v>4088.38</v>
      </c>
      <c r="E656" s="7"/>
      <c r="F656" s="7"/>
      <c r="G656" s="7"/>
      <c r="H656" s="7"/>
      <c r="I656" s="7"/>
      <c r="J656" s="7"/>
      <c r="K656" s="7"/>
      <c r="L656" s="7"/>
      <c r="M656" s="30"/>
      <c r="N656" s="7"/>
      <c r="O656" s="7">
        <f t="shared" ref="O656:P656" si="261">O657+O658+O659+O660</f>
        <v>4088.38</v>
      </c>
      <c r="P656" s="7">
        <f t="shared" si="261"/>
        <v>0</v>
      </c>
      <c r="Q656" s="8"/>
      <c r="R656" s="8"/>
      <c r="S656" s="8"/>
      <c r="T656" s="8"/>
      <c r="U656" s="8"/>
    </row>
    <row r="657" spans="1:21" s="6" customFormat="1" ht="30" x14ac:dyDescent="0.25">
      <c r="A657" s="63"/>
      <c r="B657" s="69"/>
      <c r="C657" s="51" t="s">
        <v>22</v>
      </c>
      <c r="D657" s="7">
        <f t="shared" si="259"/>
        <v>4088.38</v>
      </c>
      <c r="E657" s="7"/>
      <c r="F657" s="7"/>
      <c r="G657" s="7"/>
      <c r="H657" s="7"/>
      <c r="I657" s="7"/>
      <c r="J657" s="7"/>
      <c r="K657" s="7"/>
      <c r="L657" s="7"/>
      <c r="M657" s="30"/>
      <c r="N657" s="7"/>
      <c r="O657" s="18">
        <v>4088.38</v>
      </c>
      <c r="P657" s="21"/>
      <c r="Q657" s="8"/>
      <c r="R657" s="8"/>
      <c r="S657" s="8"/>
      <c r="T657" s="8"/>
      <c r="U657" s="8"/>
    </row>
    <row r="658" spans="1:21" s="6" customFormat="1" ht="30" x14ac:dyDescent="0.25">
      <c r="A658" s="63"/>
      <c r="B658" s="69"/>
      <c r="C658" s="51" t="s">
        <v>16</v>
      </c>
      <c r="D658" s="7">
        <f t="shared" si="259"/>
        <v>0</v>
      </c>
      <c r="E658" s="7"/>
      <c r="F658" s="7"/>
      <c r="G658" s="7"/>
      <c r="H658" s="7"/>
      <c r="I658" s="7"/>
      <c r="J658" s="7"/>
      <c r="K658" s="7"/>
      <c r="L658" s="7"/>
      <c r="M658" s="30"/>
      <c r="N658" s="7"/>
      <c r="O658" s="7"/>
      <c r="P658" s="21"/>
      <c r="Q658" s="8"/>
      <c r="R658" s="8"/>
      <c r="S658" s="8"/>
      <c r="T658" s="8"/>
      <c r="U658" s="8"/>
    </row>
    <row r="659" spans="1:21" s="6" customFormat="1" ht="60" x14ac:dyDescent="0.25">
      <c r="A659" s="63"/>
      <c r="B659" s="69"/>
      <c r="C659" s="51" t="s">
        <v>17</v>
      </c>
      <c r="D659" s="7">
        <f t="shared" si="259"/>
        <v>0</v>
      </c>
      <c r="E659" s="7"/>
      <c r="F659" s="7"/>
      <c r="G659" s="7"/>
      <c r="H659" s="7"/>
      <c r="I659" s="7"/>
      <c r="J659" s="7"/>
      <c r="K659" s="7"/>
      <c r="L659" s="7"/>
      <c r="M659" s="30"/>
      <c r="N659" s="7"/>
      <c r="O659" s="7"/>
      <c r="P659" s="21"/>
      <c r="Q659" s="8"/>
      <c r="R659" s="8"/>
      <c r="S659" s="8"/>
      <c r="T659" s="8"/>
      <c r="U659" s="8"/>
    </row>
    <row r="660" spans="1:21" s="6" customFormat="1" ht="30" x14ac:dyDescent="0.25">
      <c r="A660" s="64"/>
      <c r="B660" s="70"/>
      <c r="C660" s="51" t="s">
        <v>18</v>
      </c>
      <c r="D660" s="7">
        <f t="shared" si="259"/>
        <v>0</v>
      </c>
      <c r="E660" s="7"/>
      <c r="F660" s="7"/>
      <c r="G660" s="7"/>
      <c r="H660" s="7"/>
      <c r="I660" s="7"/>
      <c r="J660" s="7"/>
      <c r="K660" s="7"/>
      <c r="L660" s="7"/>
      <c r="M660" s="30"/>
      <c r="N660" s="7"/>
      <c r="O660" s="7"/>
      <c r="P660" s="21"/>
      <c r="Q660" s="8"/>
      <c r="R660" s="8"/>
      <c r="S660" s="8"/>
      <c r="T660" s="8"/>
      <c r="U660" s="8"/>
    </row>
    <row r="661" spans="1:21" s="6" customFormat="1" ht="30" x14ac:dyDescent="0.25">
      <c r="A661" s="62" t="s">
        <v>185</v>
      </c>
      <c r="B661" s="68" t="s">
        <v>99</v>
      </c>
      <c r="C661" s="51" t="s">
        <v>14</v>
      </c>
      <c r="D661" s="7">
        <f t="shared" si="259"/>
        <v>262153.06</v>
      </c>
      <c r="E661" s="7">
        <f t="shared" ref="E661:P661" si="262">E662+E663+E664+E665</f>
        <v>4962</v>
      </c>
      <c r="F661" s="7">
        <f t="shared" si="262"/>
        <v>2113</v>
      </c>
      <c r="G661" s="7">
        <f t="shared" si="262"/>
        <v>5652</v>
      </c>
      <c r="H661" s="7">
        <f t="shared" si="262"/>
        <v>9321</v>
      </c>
      <c r="I661" s="7">
        <f t="shared" si="262"/>
        <v>16629.7</v>
      </c>
      <c r="J661" s="7">
        <f t="shared" si="262"/>
        <v>15968</v>
      </c>
      <c r="K661" s="7">
        <f t="shared" si="262"/>
        <v>16720.28</v>
      </c>
      <c r="L661" s="7">
        <f t="shared" si="262"/>
        <v>43536.41</v>
      </c>
      <c r="M661" s="7">
        <f t="shared" si="262"/>
        <v>40284.269999999997</v>
      </c>
      <c r="N661" s="7">
        <f t="shared" si="262"/>
        <v>43141.8</v>
      </c>
      <c r="O661" s="7">
        <f t="shared" si="262"/>
        <v>38111.599999999999</v>
      </c>
      <c r="P661" s="7">
        <f t="shared" si="262"/>
        <v>25713</v>
      </c>
      <c r="Q661" s="8"/>
      <c r="R661" s="8"/>
      <c r="S661" s="8"/>
      <c r="T661" s="8"/>
      <c r="U661" s="8"/>
    </row>
    <row r="662" spans="1:21" s="6" customFormat="1" ht="30" x14ac:dyDescent="0.25">
      <c r="A662" s="63"/>
      <c r="B662" s="69"/>
      <c r="C662" s="51" t="s">
        <v>22</v>
      </c>
      <c r="D662" s="7">
        <f t="shared" si="259"/>
        <v>0</v>
      </c>
      <c r="E662" s="7"/>
      <c r="F662" s="7"/>
      <c r="G662" s="7"/>
      <c r="H662" s="7"/>
      <c r="I662" s="7"/>
      <c r="J662" s="7"/>
      <c r="K662" s="7">
        <v>0</v>
      </c>
      <c r="L662" s="7"/>
      <c r="M662" s="7"/>
      <c r="N662" s="7"/>
      <c r="O662" s="17"/>
      <c r="P662" s="21"/>
      <c r="Q662" s="8"/>
      <c r="R662" s="8"/>
      <c r="S662" s="8"/>
      <c r="T662" s="8"/>
      <c r="U662" s="8"/>
    </row>
    <row r="663" spans="1:21" s="6" customFormat="1" ht="30" x14ac:dyDescent="0.25">
      <c r="A663" s="63"/>
      <c r="B663" s="69"/>
      <c r="C663" s="49" t="s">
        <v>16</v>
      </c>
      <c r="D663" s="7">
        <f t="shared" si="259"/>
        <v>261621.06</v>
      </c>
      <c r="E663" s="7">
        <v>4962</v>
      </c>
      <c r="F663" s="7">
        <v>2113</v>
      </c>
      <c r="G663" s="7">
        <v>5652</v>
      </c>
      <c r="H663" s="7">
        <v>9321</v>
      </c>
      <c r="I663" s="7">
        <v>16629.7</v>
      </c>
      <c r="J663" s="7">
        <v>15968</v>
      </c>
      <c r="K663" s="7">
        <v>16720.28</v>
      </c>
      <c r="L663" s="7">
        <v>43526.41</v>
      </c>
      <c r="M663" s="7">
        <v>40284.269999999997</v>
      </c>
      <c r="N663" s="7">
        <v>42877.8</v>
      </c>
      <c r="O663" s="18">
        <v>37853.599999999999</v>
      </c>
      <c r="P663" s="21">
        <v>25713</v>
      </c>
      <c r="Q663" s="8"/>
      <c r="R663" s="8"/>
      <c r="S663" s="8"/>
      <c r="T663" s="8"/>
      <c r="U663" s="8"/>
    </row>
    <row r="664" spans="1:21" s="6" customFormat="1" ht="60" x14ac:dyDescent="0.25">
      <c r="A664" s="63"/>
      <c r="B664" s="69"/>
      <c r="C664" s="49" t="s">
        <v>17</v>
      </c>
      <c r="D664" s="7">
        <f t="shared" si="259"/>
        <v>532</v>
      </c>
      <c r="E664" s="7"/>
      <c r="F664" s="7"/>
      <c r="G664" s="7"/>
      <c r="H664" s="7"/>
      <c r="I664" s="7"/>
      <c r="J664" s="7"/>
      <c r="K664" s="7">
        <v>0</v>
      </c>
      <c r="L664" s="7">
        <v>10</v>
      </c>
      <c r="M664" s="7"/>
      <c r="N664" s="7">
        <v>264</v>
      </c>
      <c r="O664" s="18">
        <v>258</v>
      </c>
      <c r="P664" s="21"/>
      <c r="Q664" s="8"/>
      <c r="R664" s="8"/>
      <c r="S664" s="8"/>
      <c r="T664" s="8"/>
      <c r="U664" s="8"/>
    </row>
    <row r="665" spans="1:21" s="6" customFormat="1" ht="30" x14ac:dyDescent="0.25">
      <c r="A665" s="64"/>
      <c r="B665" s="70"/>
      <c r="C665" s="49" t="s">
        <v>18</v>
      </c>
      <c r="D665" s="7">
        <f t="shared" si="259"/>
        <v>0</v>
      </c>
      <c r="E665" s="7"/>
      <c r="F665" s="7"/>
      <c r="G665" s="7"/>
      <c r="H665" s="7"/>
      <c r="I665" s="7"/>
      <c r="J665" s="7"/>
      <c r="K665" s="7">
        <v>0</v>
      </c>
      <c r="L665" s="7"/>
      <c r="M665" s="7"/>
      <c r="N665" s="7"/>
      <c r="O665" s="30"/>
      <c r="P665" s="21"/>
      <c r="Q665" s="8"/>
      <c r="R665" s="8"/>
      <c r="S665" s="8"/>
      <c r="T665" s="8"/>
      <c r="U665" s="8"/>
    </row>
    <row r="666" spans="1:21" s="6" customFormat="1" ht="30" x14ac:dyDescent="0.25">
      <c r="A666" s="62" t="s">
        <v>192</v>
      </c>
      <c r="B666" s="68" t="s">
        <v>101</v>
      </c>
      <c r="C666" s="51" t="s">
        <v>14</v>
      </c>
      <c r="D666" s="7">
        <f t="shared" si="259"/>
        <v>18272676.25</v>
      </c>
      <c r="E666" s="7">
        <f t="shared" ref="E666:P666" si="263">E667+E668+E669+E670</f>
        <v>0</v>
      </c>
      <c r="F666" s="7">
        <f t="shared" si="263"/>
        <v>0</v>
      </c>
      <c r="G666" s="7">
        <f t="shared" si="263"/>
        <v>0</v>
      </c>
      <c r="H666" s="7">
        <f t="shared" si="263"/>
        <v>175120.6</v>
      </c>
      <c r="I666" s="7">
        <f t="shared" si="263"/>
        <v>1098430.8</v>
      </c>
      <c r="J666" s="7">
        <f t="shared" si="263"/>
        <v>2317343.33</v>
      </c>
      <c r="K666" s="7">
        <f t="shared" si="263"/>
        <v>139542.64000000001</v>
      </c>
      <c r="L666" s="7">
        <f t="shared" si="263"/>
        <v>1505574.82</v>
      </c>
      <c r="M666" s="7">
        <f t="shared" si="263"/>
        <v>3764953.48</v>
      </c>
      <c r="N666" s="7">
        <f t="shared" si="263"/>
        <v>5820696.9100000001</v>
      </c>
      <c r="O666" s="7">
        <f t="shared" si="263"/>
        <v>2745791.04</v>
      </c>
      <c r="P666" s="7">
        <f t="shared" si="263"/>
        <v>705222.63</v>
      </c>
      <c r="Q666" s="8"/>
      <c r="R666" s="8"/>
      <c r="S666" s="8"/>
      <c r="T666" s="8"/>
      <c r="U666" s="8"/>
    </row>
    <row r="667" spans="1:21" s="6" customFormat="1" ht="30" x14ac:dyDescent="0.25">
      <c r="A667" s="63"/>
      <c r="B667" s="69"/>
      <c r="C667" s="51" t="s">
        <v>22</v>
      </c>
      <c r="D667" s="7">
        <f t="shared" si="259"/>
        <v>7547037.5300000003</v>
      </c>
      <c r="E667" s="7">
        <f t="shared" ref="E667:L670" si="264">E672+E697+E727+E732</f>
        <v>0</v>
      </c>
      <c r="F667" s="7">
        <f t="shared" si="264"/>
        <v>0</v>
      </c>
      <c r="G667" s="7">
        <f t="shared" si="264"/>
        <v>0</v>
      </c>
      <c r="H667" s="7">
        <f t="shared" si="264"/>
        <v>115080.2</v>
      </c>
      <c r="I667" s="7">
        <f t="shared" si="264"/>
        <v>660000</v>
      </c>
      <c r="J667" s="7">
        <f t="shared" si="264"/>
        <v>876443.54</v>
      </c>
      <c r="K667" s="7">
        <f t="shared" si="264"/>
        <v>102433.39</v>
      </c>
      <c r="L667" s="7">
        <f t="shared" si="264"/>
        <v>1165579.5900000001</v>
      </c>
      <c r="M667" s="7">
        <f>M672+M697+M727+M732+M737+M742</f>
        <v>1752033.12</v>
      </c>
      <c r="N667" s="7">
        <f t="shared" ref="N667" si="265">N672+N697+N727+N732+N737+N742</f>
        <v>1304917.8500000001</v>
      </c>
      <c r="O667" s="7">
        <f>O672+O697+O727+O732+O737+O742+O747</f>
        <v>946123.72</v>
      </c>
      <c r="P667" s="7">
        <f>P672+P697+P727+P732+P737+P742+P747+P752+P757</f>
        <v>624426.12</v>
      </c>
      <c r="Q667" s="8"/>
      <c r="R667" s="8"/>
      <c r="S667" s="8"/>
      <c r="T667" s="8"/>
      <c r="U667" s="8"/>
    </row>
    <row r="668" spans="1:21" s="6" customFormat="1" ht="30" x14ac:dyDescent="0.25">
      <c r="A668" s="63"/>
      <c r="B668" s="69"/>
      <c r="C668" s="49" t="s">
        <v>16</v>
      </c>
      <c r="D668" s="7">
        <f t="shared" si="259"/>
        <v>8080243.7699999996</v>
      </c>
      <c r="E668" s="7">
        <f t="shared" si="264"/>
        <v>0</v>
      </c>
      <c r="F668" s="7">
        <f t="shared" si="264"/>
        <v>0</v>
      </c>
      <c r="G668" s="7">
        <f t="shared" si="264"/>
        <v>0</v>
      </c>
      <c r="H668" s="7">
        <f t="shared" si="264"/>
        <v>41307.800000000003</v>
      </c>
      <c r="I668" s="7">
        <f t="shared" si="264"/>
        <v>342482.2</v>
      </c>
      <c r="J668" s="7">
        <f t="shared" si="264"/>
        <v>1030204.16</v>
      </c>
      <c r="K668" s="7">
        <f t="shared" si="264"/>
        <v>27133.48</v>
      </c>
      <c r="L668" s="7">
        <f t="shared" si="264"/>
        <v>259577.35</v>
      </c>
      <c r="M668" s="7">
        <f t="shared" ref="M668:N670" si="266">M673+M698+M728+M733+M738+M743</f>
        <v>1482909.22</v>
      </c>
      <c r="N668" s="7">
        <f t="shared" si="266"/>
        <v>3418072.92</v>
      </c>
      <c r="O668" s="7">
        <f t="shared" ref="O668:O670" si="267">O673+O698+O728+O733+O738+O743+O748</f>
        <v>1407137.23</v>
      </c>
      <c r="P668" s="7">
        <f t="shared" ref="P668:P670" si="268">P673+P698+P728+P733+P738+P743+P748+P753+P758</f>
        <v>71419.41</v>
      </c>
      <c r="Q668" s="8"/>
      <c r="R668" s="8"/>
      <c r="S668" s="8"/>
      <c r="T668" s="8"/>
      <c r="U668" s="8"/>
    </row>
    <row r="669" spans="1:21" s="6" customFormat="1" ht="60" x14ac:dyDescent="0.25">
      <c r="A669" s="63"/>
      <c r="B669" s="69"/>
      <c r="C669" s="49" t="s">
        <v>17</v>
      </c>
      <c r="D669" s="7">
        <f t="shared" si="259"/>
        <v>2645394.9500000002</v>
      </c>
      <c r="E669" s="7">
        <f t="shared" si="264"/>
        <v>0</v>
      </c>
      <c r="F669" s="7">
        <f t="shared" si="264"/>
        <v>0</v>
      </c>
      <c r="G669" s="7">
        <f t="shared" si="264"/>
        <v>0</v>
      </c>
      <c r="H669" s="7">
        <f t="shared" si="264"/>
        <v>18732.599999999999</v>
      </c>
      <c r="I669" s="7">
        <f t="shared" si="264"/>
        <v>95948.6</v>
      </c>
      <c r="J669" s="7">
        <f t="shared" si="264"/>
        <v>410695.63</v>
      </c>
      <c r="K669" s="7">
        <f t="shared" si="264"/>
        <v>9975.77</v>
      </c>
      <c r="L669" s="7">
        <f t="shared" si="264"/>
        <v>80417.88</v>
      </c>
      <c r="M669" s="7">
        <f t="shared" si="266"/>
        <v>530011.14</v>
      </c>
      <c r="N669" s="7">
        <f t="shared" si="266"/>
        <v>1097706.1399999999</v>
      </c>
      <c r="O669" s="7">
        <f t="shared" si="267"/>
        <v>392530.09</v>
      </c>
      <c r="P669" s="7">
        <f t="shared" si="268"/>
        <v>9377.1</v>
      </c>
      <c r="Q669" s="8"/>
      <c r="R669" s="8"/>
      <c r="S669" s="8"/>
      <c r="T669" s="8"/>
      <c r="U669" s="8"/>
    </row>
    <row r="670" spans="1:21" s="6" customFormat="1" ht="30" x14ac:dyDescent="0.25">
      <c r="A670" s="64"/>
      <c r="B670" s="70"/>
      <c r="C670" s="49" t="s">
        <v>18</v>
      </c>
      <c r="D670" s="7">
        <f t="shared" si="259"/>
        <v>0</v>
      </c>
      <c r="E670" s="7">
        <f t="shared" si="264"/>
        <v>0</v>
      </c>
      <c r="F670" s="7">
        <f t="shared" si="264"/>
        <v>0</v>
      </c>
      <c r="G670" s="7">
        <f t="shared" si="264"/>
        <v>0</v>
      </c>
      <c r="H670" s="7">
        <f t="shared" si="264"/>
        <v>0</v>
      </c>
      <c r="I670" s="7">
        <f t="shared" si="264"/>
        <v>0</v>
      </c>
      <c r="J670" s="7">
        <f t="shared" si="264"/>
        <v>0</v>
      </c>
      <c r="K670" s="7">
        <f t="shared" si="264"/>
        <v>0</v>
      </c>
      <c r="L670" s="7">
        <f t="shared" si="264"/>
        <v>0</v>
      </c>
      <c r="M670" s="7">
        <f t="shared" si="266"/>
        <v>0</v>
      </c>
      <c r="N670" s="7">
        <f t="shared" si="266"/>
        <v>0</v>
      </c>
      <c r="O670" s="7">
        <f t="shared" si="267"/>
        <v>0</v>
      </c>
      <c r="P670" s="7">
        <f t="shared" si="268"/>
        <v>0</v>
      </c>
      <c r="Q670" s="8"/>
      <c r="R670" s="8"/>
      <c r="S670" s="8"/>
      <c r="T670" s="8"/>
      <c r="U670" s="8"/>
    </row>
    <row r="671" spans="1:21" s="6" customFormat="1" ht="30" x14ac:dyDescent="0.25">
      <c r="A671" s="65" t="s">
        <v>268</v>
      </c>
      <c r="B671" s="71" t="s">
        <v>139</v>
      </c>
      <c r="C671" s="51" t="s">
        <v>14</v>
      </c>
      <c r="D671" s="7">
        <f t="shared" si="259"/>
        <v>3563142.4</v>
      </c>
      <c r="E671" s="7">
        <f t="shared" ref="E671:P671" si="269">E672+E673+E674+E675</f>
        <v>0</v>
      </c>
      <c r="F671" s="7">
        <f t="shared" si="269"/>
        <v>0</v>
      </c>
      <c r="G671" s="7">
        <f t="shared" si="269"/>
        <v>0</v>
      </c>
      <c r="H671" s="7">
        <f t="shared" si="269"/>
        <v>175120.6</v>
      </c>
      <c r="I671" s="7">
        <f t="shared" si="269"/>
        <v>1098430.8</v>
      </c>
      <c r="J671" s="7">
        <f t="shared" si="269"/>
        <v>2289591</v>
      </c>
      <c r="K671" s="7">
        <f t="shared" si="269"/>
        <v>0</v>
      </c>
      <c r="L671" s="7">
        <f t="shared" si="269"/>
        <v>0</v>
      </c>
      <c r="M671" s="7">
        <f t="shared" si="269"/>
        <v>0</v>
      </c>
      <c r="N671" s="7">
        <f t="shared" si="269"/>
        <v>0</v>
      </c>
      <c r="O671" s="7">
        <f t="shared" si="269"/>
        <v>0</v>
      </c>
      <c r="P671" s="7">
        <f t="shared" si="269"/>
        <v>0</v>
      </c>
      <c r="Q671" s="8"/>
      <c r="R671" s="8"/>
      <c r="S671" s="8"/>
      <c r="T671" s="8"/>
      <c r="U671" s="8"/>
    </row>
    <row r="672" spans="1:21" s="6" customFormat="1" ht="30" x14ac:dyDescent="0.25">
      <c r="A672" s="66"/>
      <c r="B672" s="72"/>
      <c r="C672" s="51" t="s">
        <v>22</v>
      </c>
      <c r="D672" s="7">
        <f t="shared" si="259"/>
        <v>1625080.2</v>
      </c>
      <c r="E672" s="7">
        <v>0</v>
      </c>
      <c r="F672" s="7">
        <v>0</v>
      </c>
      <c r="G672" s="7">
        <v>0</v>
      </c>
      <c r="H672" s="7">
        <v>115080.2</v>
      </c>
      <c r="I672" s="7">
        <v>660000</v>
      </c>
      <c r="J672" s="7">
        <v>850000</v>
      </c>
      <c r="K672" s="7">
        <v>0</v>
      </c>
      <c r="L672" s="7">
        <f>SUM(L677,L682,L687,L692)</f>
        <v>0</v>
      </c>
      <c r="M672" s="7">
        <f t="shared" ref="M672:P672" si="270">SUM(M677,M682,M687,M692)</f>
        <v>0</v>
      </c>
      <c r="N672" s="7">
        <f t="shared" si="270"/>
        <v>0</v>
      </c>
      <c r="O672" s="7">
        <f t="shared" si="270"/>
        <v>0</v>
      </c>
      <c r="P672" s="7">
        <f t="shared" si="270"/>
        <v>0</v>
      </c>
      <c r="Q672" s="8"/>
      <c r="R672" s="8"/>
      <c r="S672" s="8"/>
      <c r="T672" s="8"/>
      <c r="U672" s="8"/>
    </row>
    <row r="673" spans="1:21" s="6" customFormat="1" ht="30" x14ac:dyDescent="0.25">
      <c r="A673" s="66"/>
      <c r="B673" s="72"/>
      <c r="C673" s="49" t="s">
        <v>16</v>
      </c>
      <c r="D673" s="7">
        <f t="shared" si="259"/>
        <v>1413097.5</v>
      </c>
      <c r="E673" s="7">
        <v>0</v>
      </c>
      <c r="F673" s="7">
        <v>0</v>
      </c>
      <c r="G673" s="7">
        <v>0</v>
      </c>
      <c r="H673" s="7">
        <v>41307.800000000003</v>
      </c>
      <c r="I673" s="7">
        <v>342482.2</v>
      </c>
      <c r="J673" s="7">
        <v>1029307.5</v>
      </c>
      <c r="K673" s="7">
        <v>0</v>
      </c>
      <c r="L673" s="7">
        <f t="shared" ref="L673:P675" si="271">SUM(L678,L683,L688,L693)</f>
        <v>0</v>
      </c>
      <c r="M673" s="7">
        <f t="shared" si="271"/>
        <v>0</v>
      </c>
      <c r="N673" s="7">
        <f t="shared" si="271"/>
        <v>0</v>
      </c>
      <c r="O673" s="7">
        <f t="shared" si="271"/>
        <v>0</v>
      </c>
      <c r="P673" s="7">
        <f t="shared" si="271"/>
        <v>0</v>
      </c>
      <c r="Q673" s="8"/>
      <c r="R673" s="8"/>
      <c r="S673" s="8"/>
      <c r="T673" s="8"/>
      <c r="U673" s="8"/>
    </row>
    <row r="674" spans="1:21" s="6" customFormat="1" ht="60" x14ac:dyDescent="0.25">
      <c r="A674" s="66"/>
      <c r="B674" s="72"/>
      <c r="C674" s="49" t="s">
        <v>17</v>
      </c>
      <c r="D674" s="7">
        <f t="shared" si="259"/>
        <v>524964.69999999995</v>
      </c>
      <c r="E674" s="7">
        <v>0</v>
      </c>
      <c r="F674" s="7">
        <v>0</v>
      </c>
      <c r="G674" s="7">
        <v>0</v>
      </c>
      <c r="H674" s="7">
        <v>18732.599999999999</v>
      </c>
      <c r="I674" s="7">
        <v>95948.6</v>
      </c>
      <c r="J674" s="7">
        <v>410283.5</v>
      </c>
      <c r="K674" s="7">
        <v>0</v>
      </c>
      <c r="L674" s="7">
        <f t="shared" si="271"/>
        <v>0</v>
      </c>
      <c r="M674" s="7">
        <f t="shared" si="271"/>
        <v>0</v>
      </c>
      <c r="N674" s="7">
        <f t="shared" si="271"/>
        <v>0</v>
      </c>
      <c r="O674" s="7">
        <f t="shared" si="271"/>
        <v>0</v>
      </c>
      <c r="P674" s="7">
        <f t="shared" si="271"/>
        <v>0</v>
      </c>
      <c r="Q674" s="8"/>
      <c r="R674" s="8"/>
      <c r="S674" s="8"/>
      <c r="T674" s="8"/>
      <c r="U674" s="8"/>
    </row>
    <row r="675" spans="1:21" s="6" customFormat="1" ht="30" x14ac:dyDescent="0.25">
      <c r="A675" s="67"/>
      <c r="B675" s="73"/>
      <c r="C675" s="49" t="s">
        <v>18</v>
      </c>
      <c r="D675" s="7">
        <f t="shared" si="259"/>
        <v>0</v>
      </c>
      <c r="E675" s="7">
        <v>0</v>
      </c>
      <c r="F675" s="7">
        <v>0</v>
      </c>
      <c r="G675" s="7">
        <v>0</v>
      </c>
      <c r="H675" s="7">
        <v>0</v>
      </c>
      <c r="I675" s="7">
        <v>0</v>
      </c>
      <c r="J675" s="7">
        <v>0</v>
      </c>
      <c r="K675" s="7">
        <v>0</v>
      </c>
      <c r="L675" s="7">
        <f t="shared" si="271"/>
        <v>0</v>
      </c>
      <c r="M675" s="7">
        <f t="shared" si="271"/>
        <v>0</v>
      </c>
      <c r="N675" s="7">
        <f t="shared" si="271"/>
        <v>0</v>
      </c>
      <c r="O675" s="7">
        <f t="shared" si="271"/>
        <v>0</v>
      </c>
      <c r="P675" s="7">
        <f t="shared" si="271"/>
        <v>0</v>
      </c>
      <c r="Q675" s="8"/>
      <c r="R675" s="8"/>
      <c r="S675" s="8"/>
      <c r="T675" s="8"/>
      <c r="U675" s="8"/>
    </row>
    <row r="676" spans="1:21" s="6" customFormat="1" ht="30" x14ac:dyDescent="0.25">
      <c r="A676" s="62" t="s">
        <v>269</v>
      </c>
      <c r="B676" s="68" t="s">
        <v>194</v>
      </c>
      <c r="C676" s="51" t="s">
        <v>14</v>
      </c>
      <c r="D676" s="7">
        <f t="shared" si="259"/>
        <v>807376.5</v>
      </c>
      <c r="E676" s="7">
        <f t="shared" ref="E676:P676" si="272">E677+E678+E679+E680</f>
        <v>0</v>
      </c>
      <c r="F676" s="7">
        <f t="shared" si="272"/>
        <v>0</v>
      </c>
      <c r="G676" s="7">
        <f t="shared" si="272"/>
        <v>0</v>
      </c>
      <c r="H676" s="7">
        <f t="shared" si="272"/>
        <v>0</v>
      </c>
      <c r="I676" s="7">
        <f t="shared" si="272"/>
        <v>154678.6</v>
      </c>
      <c r="J676" s="7">
        <f t="shared" si="272"/>
        <v>652697.9</v>
      </c>
      <c r="K676" s="7">
        <f t="shared" si="272"/>
        <v>0</v>
      </c>
      <c r="L676" s="7">
        <f t="shared" si="272"/>
        <v>0</v>
      </c>
      <c r="M676" s="7">
        <f t="shared" si="272"/>
        <v>0</v>
      </c>
      <c r="N676" s="7">
        <f t="shared" si="272"/>
        <v>0</v>
      </c>
      <c r="O676" s="7">
        <f t="shared" si="272"/>
        <v>0</v>
      </c>
      <c r="P676" s="7">
        <f t="shared" si="272"/>
        <v>0</v>
      </c>
      <c r="Q676" s="8"/>
      <c r="R676" s="8"/>
      <c r="S676" s="8"/>
      <c r="T676" s="8"/>
      <c r="U676" s="8"/>
    </row>
    <row r="677" spans="1:21" s="6" customFormat="1" ht="30" x14ac:dyDescent="0.25">
      <c r="A677" s="63"/>
      <c r="B677" s="69"/>
      <c r="C677" s="51" t="s">
        <v>22</v>
      </c>
      <c r="D677" s="7">
        <f t="shared" si="259"/>
        <v>380000</v>
      </c>
      <c r="E677" s="7"/>
      <c r="F677" s="7"/>
      <c r="G677" s="7"/>
      <c r="H677" s="7"/>
      <c r="I677" s="7">
        <v>130000</v>
      </c>
      <c r="J677" s="7">
        <v>250000</v>
      </c>
      <c r="K677" s="7"/>
      <c r="L677" s="7"/>
      <c r="M677" s="7"/>
      <c r="N677" s="7"/>
      <c r="O677" s="7"/>
      <c r="P677" s="21"/>
      <c r="Q677" s="8"/>
      <c r="R677" s="8"/>
      <c r="S677" s="8"/>
      <c r="T677" s="8"/>
      <c r="U677" s="8"/>
    </row>
    <row r="678" spans="1:21" s="6" customFormat="1" ht="30" x14ac:dyDescent="0.25">
      <c r="A678" s="63"/>
      <c r="B678" s="69"/>
      <c r="C678" s="49" t="s">
        <v>16</v>
      </c>
      <c r="D678" s="7">
        <f t="shared" si="259"/>
        <v>312087.2</v>
      </c>
      <c r="E678" s="7"/>
      <c r="F678" s="7"/>
      <c r="G678" s="7"/>
      <c r="H678" s="7"/>
      <c r="I678" s="7">
        <v>24158.2</v>
      </c>
      <c r="J678" s="7">
        <v>287929</v>
      </c>
      <c r="K678" s="7"/>
      <c r="L678" s="7"/>
      <c r="M678" s="7"/>
      <c r="N678" s="7"/>
      <c r="O678" s="7"/>
      <c r="P678" s="21"/>
      <c r="Q678" s="8"/>
      <c r="R678" s="8"/>
      <c r="S678" s="8"/>
      <c r="T678" s="8"/>
      <c r="U678" s="8"/>
    </row>
    <row r="679" spans="1:21" s="6" customFormat="1" ht="60" x14ac:dyDescent="0.25">
      <c r="A679" s="63"/>
      <c r="B679" s="69"/>
      <c r="C679" s="49" t="s">
        <v>17</v>
      </c>
      <c r="D679" s="7">
        <f t="shared" si="259"/>
        <v>115289.3</v>
      </c>
      <c r="E679" s="7"/>
      <c r="F679" s="7"/>
      <c r="G679" s="7"/>
      <c r="H679" s="7"/>
      <c r="I679" s="7">
        <v>520.4</v>
      </c>
      <c r="J679" s="7">
        <v>114768.9</v>
      </c>
      <c r="K679" s="7"/>
      <c r="L679" s="7"/>
      <c r="M679" s="7"/>
      <c r="N679" s="7"/>
      <c r="O679" s="7"/>
      <c r="P679" s="21"/>
      <c r="Q679" s="8"/>
      <c r="R679" s="8"/>
      <c r="S679" s="8"/>
      <c r="T679" s="8"/>
      <c r="U679" s="8"/>
    </row>
    <row r="680" spans="1:21" s="6" customFormat="1" ht="30" x14ac:dyDescent="0.25">
      <c r="A680" s="64"/>
      <c r="B680" s="70"/>
      <c r="C680" s="49" t="s">
        <v>18</v>
      </c>
      <c r="D680" s="7">
        <f t="shared" si="259"/>
        <v>0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21"/>
      <c r="Q680" s="8"/>
      <c r="R680" s="8"/>
      <c r="S680" s="8"/>
      <c r="T680" s="8"/>
      <c r="U680" s="8"/>
    </row>
    <row r="681" spans="1:21" s="6" customFormat="1" ht="30" x14ac:dyDescent="0.25">
      <c r="A681" s="62" t="s">
        <v>270</v>
      </c>
      <c r="B681" s="68" t="s">
        <v>195</v>
      </c>
      <c r="C681" s="51" t="s">
        <v>14</v>
      </c>
      <c r="D681" s="7">
        <f t="shared" si="259"/>
        <v>921625.3</v>
      </c>
      <c r="E681" s="7">
        <f t="shared" ref="E681:P681" si="273">E682+E683+E684+E685</f>
        <v>0</v>
      </c>
      <c r="F681" s="7">
        <f t="shared" si="273"/>
        <v>0</v>
      </c>
      <c r="G681" s="7">
        <f t="shared" si="273"/>
        <v>0</v>
      </c>
      <c r="H681" s="7">
        <f t="shared" si="273"/>
        <v>0</v>
      </c>
      <c r="I681" s="7">
        <f t="shared" si="273"/>
        <v>361618.3</v>
      </c>
      <c r="J681" s="7">
        <f t="shared" si="273"/>
        <v>560007</v>
      </c>
      <c r="K681" s="7">
        <f t="shared" si="273"/>
        <v>0</v>
      </c>
      <c r="L681" s="7">
        <f t="shared" si="273"/>
        <v>0</v>
      </c>
      <c r="M681" s="7">
        <f t="shared" si="273"/>
        <v>0</v>
      </c>
      <c r="N681" s="7">
        <f t="shared" si="273"/>
        <v>0</v>
      </c>
      <c r="O681" s="7">
        <f t="shared" si="273"/>
        <v>0</v>
      </c>
      <c r="P681" s="7">
        <f t="shared" si="273"/>
        <v>0</v>
      </c>
      <c r="Q681" s="8"/>
      <c r="R681" s="8"/>
      <c r="S681" s="8"/>
      <c r="T681" s="8"/>
      <c r="U681" s="8"/>
    </row>
    <row r="682" spans="1:21" s="6" customFormat="1" ht="30" x14ac:dyDescent="0.25">
      <c r="A682" s="63"/>
      <c r="B682" s="69"/>
      <c r="C682" s="51" t="s">
        <v>22</v>
      </c>
      <c r="D682" s="7">
        <f t="shared" si="259"/>
        <v>460000</v>
      </c>
      <c r="E682" s="7"/>
      <c r="F682" s="7"/>
      <c r="G682" s="7"/>
      <c r="H682" s="7"/>
      <c r="I682" s="7">
        <v>210000</v>
      </c>
      <c r="J682" s="7">
        <v>250000</v>
      </c>
      <c r="K682" s="7"/>
      <c r="L682" s="7"/>
      <c r="M682" s="7"/>
      <c r="N682" s="7"/>
      <c r="O682" s="7"/>
      <c r="P682" s="21"/>
      <c r="Q682" s="8"/>
      <c r="R682" s="8"/>
      <c r="S682" s="8"/>
      <c r="T682" s="8"/>
      <c r="U682" s="8"/>
    </row>
    <row r="683" spans="1:21" s="6" customFormat="1" ht="30" x14ac:dyDescent="0.25">
      <c r="A683" s="63"/>
      <c r="B683" s="69"/>
      <c r="C683" s="51" t="s">
        <v>16</v>
      </c>
      <c r="D683" s="7">
        <f t="shared" si="259"/>
        <v>339133.7</v>
      </c>
      <c r="E683" s="7"/>
      <c r="F683" s="7"/>
      <c r="G683" s="7"/>
      <c r="H683" s="7"/>
      <c r="I683" s="7">
        <v>117478.7</v>
      </c>
      <c r="J683" s="7">
        <v>221655</v>
      </c>
      <c r="K683" s="7"/>
      <c r="L683" s="7"/>
      <c r="M683" s="7"/>
      <c r="N683" s="7"/>
      <c r="O683" s="7"/>
      <c r="P683" s="21"/>
      <c r="Q683" s="8"/>
      <c r="R683" s="8"/>
      <c r="S683" s="8"/>
      <c r="T683" s="8"/>
      <c r="U683" s="8"/>
    </row>
    <row r="684" spans="1:21" s="6" customFormat="1" ht="60" x14ac:dyDescent="0.25">
      <c r="A684" s="63"/>
      <c r="B684" s="69"/>
      <c r="C684" s="51" t="s">
        <v>17</v>
      </c>
      <c r="D684" s="7">
        <f t="shared" si="259"/>
        <v>122491.6</v>
      </c>
      <c r="E684" s="7"/>
      <c r="F684" s="7"/>
      <c r="G684" s="7"/>
      <c r="H684" s="7"/>
      <c r="I684" s="7">
        <v>34139.599999999999</v>
      </c>
      <c r="J684" s="7">
        <v>88352</v>
      </c>
      <c r="K684" s="7"/>
      <c r="L684" s="7"/>
      <c r="M684" s="7"/>
      <c r="N684" s="7"/>
      <c r="O684" s="7"/>
      <c r="P684" s="21"/>
      <c r="Q684" s="8"/>
      <c r="R684" s="8"/>
      <c r="S684" s="8"/>
      <c r="T684" s="8"/>
      <c r="U684" s="8"/>
    </row>
    <row r="685" spans="1:21" s="6" customFormat="1" ht="30" x14ac:dyDescent="0.25">
      <c r="A685" s="64"/>
      <c r="B685" s="70"/>
      <c r="C685" s="51" t="s">
        <v>18</v>
      </c>
      <c r="D685" s="7">
        <f t="shared" si="259"/>
        <v>0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21"/>
      <c r="Q685" s="8"/>
      <c r="R685" s="8"/>
      <c r="S685" s="8"/>
      <c r="T685" s="8"/>
      <c r="U685" s="8"/>
    </row>
    <row r="686" spans="1:21" s="6" customFormat="1" ht="30" x14ac:dyDescent="0.25">
      <c r="A686" s="62" t="s">
        <v>271</v>
      </c>
      <c r="B686" s="68" t="s">
        <v>229</v>
      </c>
      <c r="C686" s="51" t="s">
        <v>14</v>
      </c>
      <c r="D686" s="7">
        <f t="shared" si="259"/>
        <v>970404.9</v>
      </c>
      <c r="E686" s="7">
        <f t="shared" ref="E686:P686" si="274">E687+E688+E689+E690</f>
        <v>0</v>
      </c>
      <c r="F686" s="7">
        <f t="shared" si="274"/>
        <v>0</v>
      </c>
      <c r="G686" s="7">
        <f t="shared" si="274"/>
        <v>0</v>
      </c>
      <c r="H686" s="7">
        <f t="shared" si="274"/>
        <v>0</v>
      </c>
      <c r="I686" s="7">
        <f t="shared" si="274"/>
        <v>195437</v>
      </c>
      <c r="J686" s="7">
        <f t="shared" si="274"/>
        <v>774967.9</v>
      </c>
      <c r="K686" s="7">
        <f t="shared" si="274"/>
        <v>0</v>
      </c>
      <c r="L686" s="7">
        <f t="shared" si="274"/>
        <v>0</v>
      </c>
      <c r="M686" s="7">
        <f t="shared" si="274"/>
        <v>0</v>
      </c>
      <c r="N686" s="7">
        <f t="shared" si="274"/>
        <v>0</v>
      </c>
      <c r="O686" s="7">
        <f t="shared" si="274"/>
        <v>0</v>
      </c>
      <c r="P686" s="7">
        <f t="shared" si="274"/>
        <v>0</v>
      </c>
      <c r="Q686" s="8"/>
      <c r="R686" s="8"/>
      <c r="S686" s="8"/>
      <c r="T686" s="8"/>
      <c r="U686" s="8"/>
    </row>
    <row r="687" spans="1:21" s="6" customFormat="1" ht="30" x14ac:dyDescent="0.25">
      <c r="A687" s="63"/>
      <c r="B687" s="69"/>
      <c r="C687" s="51" t="s">
        <v>22</v>
      </c>
      <c r="D687" s="7">
        <f t="shared" si="259"/>
        <v>410000</v>
      </c>
      <c r="E687" s="7"/>
      <c r="F687" s="7"/>
      <c r="G687" s="7"/>
      <c r="H687" s="7"/>
      <c r="I687" s="7">
        <v>160000</v>
      </c>
      <c r="J687" s="7">
        <v>250000</v>
      </c>
      <c r="K687" s="7"/>
      <c r="L687" s="7"/>
      <c r="M687" s="7"/>
      <c r="N687" s="7"/>
      <c r="O687" s="7"/>
      <c r="P687" s="21"/>
      <c r="Q687" s="8"/>
      <c r="R687" s="8"/>
      <c r="S687" s="8"/>
      <c r="T687" s="8"/>
      <c r="U687" s="8"/>
    </row>
    <row r="688" spans="1:21" s="6" customFormat="1" ht="30" x14ac:dyDescent="0.25">
      <c r="A688" s="63"/>
      <c r="B688" s="69"/>
      <c r="C688" s="51" t="s">
        <v>16</v>
      </c>
      <c r="D688" s="7">
        <f t="shared" si="259"/>
        <v>408642.3</v>
      </c>
      <c r="E688" s="7"/>
      <c r="F688" s="7"/>
      <c r="G688" s="7"/>
      <c r="H688" s="7"/>
      <c r="I688" s="7">
        <v>33290.300000000003</v>
      </c>
      <c r="J688" s="7">
        <v>375352</v>
      </c>
      <c r="K688" s="7"/>
      <c r="L688" s="7"/>
      <c r="M688" s="7"/>
      <c r="N688" s="7"/>
      <c r="O688" s="7"/>
      <c r="P688" s="21"/>
      <c r="Q688" s="8"/>
      <c r="R688" s="8"/>
      <c r="S688" s="8"/>
      <c r="T688" s="8"/>
      <c r="U688" s="8"/>
    </row>
    <row r="689" spans="1:21" s="6" customFormat="1" ht="60" x14ac:dyDescent="0.25">
      <c r="A689" s="63"/>
      <c r="B689" s="69"/>
      <c r="C689" s="51" t="s">
        <v>17</v>
      </c>
      <c r="D689" s="7">
        <f t="shared" si="259"/>
        <v>151762.6</v>
      </c>
      <c r="E689" s="7"/>
      <c r="F689" s="7"/>
      <c r="G689" s="7"/>
      <c r="H689" s="7"/>
      <c r="I689" s="7">
        <v>2146.6999999999998</v>
      </c>
      <c r="J689" s="7">
        <v>149615.9</v>
      </c>
      <c r="K689" s="7"/>
      <c r="L689" s="7"/>
      <c r="M689" s="7"/>
      <c r="N689" s="7"/>
      <c r="O689" s="7"/>
      <c r="P689" s="21"/>
      <c r="Q689" s="8"/>
      <c r="R689" s="8"/>
      <c r="S689" s="8"/>
      <c r="T689" s="8"/>
      <c r="U689" s="8"/>
    </row>
    <row r="690" spans="1:21" s="6" customFormat="1" ht="30" x14ac:dyDescent="0.25">
      <c r="A690" s="64"/>
      <c r="B690" s="70"/>
      <c r="C690" s="51" t="s">
        <v>18</v>
      </c>
      <c r="D690" s="7">
        <f t="shared" si="259"/>
        <v>0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21"/>
      <c r="Q690" s="8"/>
      <c r="R690" s="8"/>
      <c r="S690" s="8"/>
      <c r="T690" s="8"/>
      <c r="U690" s="8"/>
    </row>
    <row r="691" spans="1:21" s="6" customFormat="1" ht="30" x14ac:dyDescent="0.25">
      <c r="A691" s="79" t="s">
        <v>272</v>
      </c>
      <c r="B691" s="84" t="s">
        <v>196</v>
      </c>
      <c r="C691" s="51" t="s">
        <v>14</v>
      </c>
      <c r="D691" s="7">
        <f t="shared" si="259"/>
        <v>863735.7</v>
      </c>
      <c r="E691" s="7">
        <f t="shared" ref="E691:P691" si="275">E692+E693+E694+E695</f>
        <v>0</v>
      </c>
      <c r="F691" s="7">
        <f t="shared" si="275"/>
        <v>0</v>
      </c>
      <c r="G691" s="7">
        <f t="shared" si="275"/>
        <v>0</v>
      </c>
      <c r="H691" s="7">
        <f t="shared" si="275"/>
        <v>175120.6</v>
      </c>
      <c r="I691" s="7">
        <f t="shared" si="275"/>
        <v>386696.9</v>
      </c>
      <c r="J691" s="7">
        <f t="shared" si="275"/>
        <v>301918.2</v>
      </c>
      <c r="K691" s="7">
        <f t="shared" si="275"/>
        <v>0</v>
      </c>
      <c r="L691" s="7">
        <f t="shared" si="275"/>
        <v>0</v>
      </c>
      <c r="M691" s="7">
        <f t="shared" si="275"/>
        <v>0</v>
      </c>
      <c r="N691" s="7">
        <f t="shared" si="275"/>
        <v>0</v>
      </c>
      <c r="O691" s="7">
        <f t="shared" si="275"/>
        <v>0</v>
      </c>
      <c r="P691" s="7">
        <f t="shared" si="275"/>
        <v>0</v>
      </c>
      <c r="Q691" s="8"/>
      <c r="R691" s="8"/>
      <c r="S691" s="8"/>
      <c r="T691" s="8"/>
      <c r="U691" s="8"/>
    </row>
    <row r="692" spans="1:21" s="6" customFormat="1" ht="30" x14ac:dyDescent="0.25">
      <c r="A692" s="80"/>
      <c r="B692" s="85"/>
      <c r="C692" s="51" t="s">
        <v>22</v>
      </c>
      <c r="D692" s="7">
        <f t="shared" si="259"/>
        <v>375080.2</v>
      </c>
      <c r="E692" s="7"/>
      <c r="F692" s="7"/>
      <c r="G692" s="7"/>
      <c r="H692" s="7">
        <v>115080.2</v>
      </c>
      <c r="I692" s="7">
        <v>160000</v>
      </c>
      <c r="J692" s="7">
        <v>100000</v>
      </c>
      <c r="K692" s="7"/>
      <c r="L692" s="7"/>
      <c r="M692" s="7"/>
      <c r="N692" s="7"/>
      <c r="O692" s="7"/>
      <c r="P692" s="21"/>
      <c r="Q692" s="8"/>
      <c r="R692" s="8"/>
      <c r="S692" s="8"/>
      <c r="T692" s="8"/>
      <c r="U692" s="8"/>
    </row>
    <row r="693" spans="1:21" s="6" customFormat="1" ht="30" x14ac:dyDescent="0.25">
      <c r="A693" s="80"/>
      <c r="B693" s="85"/>
      <c r="C693" s="51" t="s">
        <v>16</v>
      </c>
      <c r="D693" s="7">
        <f t="shared" si="259"/>
        <v>353234.3</v>
      </c>
      <c r="E693" s="7"/>
      <c r="F693" s="7"/>
      <c r="G693" s="7"/>
      <c r="H693" s="7">
        <v>41307.800000000003</v>
      </c>
      <c r="I693" s="7">
        <v>167555</v>
      </c>
      <c r="J693" s="7">
        <v>144371.5</v>
      </c>
      <c r="K693" s="7"/>
      <c r="L693" s="7"/>
      <c r="M693" s="7"/>
      <c r="N693" s="7"/>
      <c r="O693" s="7"/>
      <c r="P693" s="21"/>
      <c r="Q693" s="8"/>
      <c r="R693" s="8"/>
      <c r="S693" s="8"/>
      <c r="T693" s="8"/>
      <c r="U693" s="8"/>
    </row>
    <row r="694" spans="1:21" s="6" customFormat="1" ht="60" x14ac:dyDescent="0.25">
      <c r="A694" s="80"/>
      <c r="B694" s="85"/>
      <c r="C694" s="51" t="s">
        <v>17</v>
      </c>
      <c r="D694" s="7">
        <f t="shared" si="259"/>
        <v>135421.20000000001</v>
      </c>
      <c r="E694" s="7"/>
      <c r="F694" s="7"/>
      <c r="G694" s="7"/>
      <c r="H694" s="7">
        <v>18732.599999999999</v>
      </c>
      <c r="I694" s="7">
        <v>59141.9</v>
      </c>
      <c r="J694" s="7">
        <v>57546.7</v>
      </c>
      <c r="K694" s="7"/>
      <c r="L694" s="7"/>
      <c r="M694" s="7"/>
      <c r="N694" s="7"/>
      <c r="O694" s="7"/>
      <c r="P694" s="21"/>
      <c r="Q694" s="8"/>
      <c r="R694" s="8"/>
      <c r="S694" s="8"/>
      <c r="T694" s="8"/>
      <c r="U694" s="8"/>
    </row>
    <row r="695" spans="1:21" s="6" customFormat="1" ht="30" x14ac:dyDescent="0.25">
      <c r="A695" s="81"/>
      <c r="B695" s="86"/>
      <c r="C695" s="51" t="s">
        <v>18</v>
      </c>
      <c r="D695" s="7">
        <f t="shared" si="259"/>
        <v>0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21"/>
      <c r="Q695" s="8"/>
      <c r="R695" s="8"/>
      <c r="S695" s="8"/>
      <c r="T695" s="8"/>
      <c r="U695" s="8"/>
    </row>
    <row r="696" spans="1:21" s="6" customFormat="1" ht="30" x14ac:dyDescent="0.25">
      <c r="A696" s="62" t="s">
        <v>273</v>
      </c>
      <c r="B696" s="68" t="s">
        <v>197</v>
      </c>
      <c r="C696" s="51" t="s">
        <v>14</v>
      </c>
      <c r="D696" s="7">
        <f t="shared" si="259"/>
        <v>13536279.529999999</v>
      </c>
      <c r="E696" s="7">
        <f t="shared" ref="E696:P696" si="276">E697+E698+E699+E700</f>
        <v>0</v>
      </c>
      <c r="F696" s="7">
        <f t="shared" si="276"/>
        <v>0</v>
      </c>
      <c r="G696" s="7">
        <f t="shared" si="276"/>
        <v>0</v>
      </c>
      <c r="H696" s="7">
        <f t="shared" si="276"/>
        <v>0</v>
      </c>
      <c r="I696" s="7">
        <f t="shared" si="276"/>
        <v>0</v>
      </c>
      <c r="J696" s="7">
        <f t="shared" si="276"/>
        <v>499.3</v>
      </c>
      <c r="K696" s="7">
        <f t="shared" si="276"/>
        <v>34733.699999999997</v>
      </c>
      <c r="L696" s="7">
        <f t="shared" si="276"/>
        <v>1418004.7</v>
      </c>
      <c r="M696" s="7">
        <f t="shared" si="276"/>
        <v>3684851.5</v>
      </c>
      <c r="N696" s="7">
        <f t="shared" si="276"/>
        <v>5788081.1500000004</v>
      </c>
      <c r="O696" s="7">
        <f t="shared" si="276"/>
        <v>2610109.1800000002</v>
      </c>
      <c r="P696" s="7">
        <f t="shared" si="276"/>
        <v>0</v>
      </c>
      <c r="Q696" s="8"/>
      <c r="R696" s="8"/>
      <c r="S696" s="8"/>
      <c r="T696" s="8"/>
      <c r="U696" s="8"/>
    </row>
    <row r="697" spans="1:21" s="6" customFormat="1" ht="30" x14ac:dyDescent="0.25">
      <c r="A697" s="63"/>
      <c r="B697" s="69"/>
      <c r="C697" s="51" t="s">
        <v>22</v>
      </c>
      <c r="D697" s="7">
        <f t="shared" si="259"/>
        <v>4861307</v>
      </c>
      <c r="E697" s="7">
        <f>E702+E707+E712+E717</f>
        <v>0</v>
      </c>
      <c r="F697" s="7">
        <f t="shared" ref="F697:L697" si="277">F702+F707+F712+F717</f>
        <v>0</v>
      </c>
      <c r="G697" s="7">
        <f t="shared" si="277"/>
        <v>0</v>
      </c>
      <c r="H697" s="7">
        <f t="shared" si="277"/>
        <v>0</v>
      </c>
      <c r="I697" s="7">
        <f t="shared" si="277"/>
        <v>0</v>
      </c>
      <c r="J697" s="7">
        <f t="shared" si="277"/>
        <v>0</v>
      </c>
      <c r="K697" s="7">
        <f t="shared" si="277"/>
        <v>0</v>
      </c>
      <c r="L697" s="7">
        <f t="shared" si="277"/>
        <v>1079997.2</v>
      </c>
      <c r="M697" s="7">
        <f>M702+M707+M712+M717+M722</f>
        <v>1682135</v>
      </c>
      <c r="N697" s="7">
        <f>N702+N707+N712+N717+N722</f>
        <v>1272954.3999999999</v>
      </c>
      <c r="O697" s="7">
        <f>O702+O707+O712+O717+O722</f>
        <v>826220.4</v>
      </c>
      <c r="P697" s="7">
        <f t="shared" ref="P697" si="278">P702+P707+P712+P717+P722</f>
        <v>0</v>
      </c>
      <c r="Q697" s="8"/>
      <c r="R697" s="8"/>
      <c r="S697" s="8"/>
      <c r="T697" s="8"/>
      <c r="U697" s="8"/>
    </row>
    <row r="698" spans="1:21" s="6" customFormat="1" ht="30" x14ac:dyDescent="0.25">
      <c r="A698" s="63"/>
      <c r="B698" s="69"/>
      <c r="C698" s="51" t="s">
        <v>16</v>
      </c>
      <c r="D698" s="7">
        <f t="shared" si="259"/>
        <v>6567624.3499999996</v>
      </c>
      <c r="E698" s="7">
        <f t="shared" ref="E698:N700" si="279">E703+E708+E713+E718</f>
        <v>0</v>
      </c>
      <c r="F698" s="7">
        <f t="shared" si="279"/>
        <v>0</v>
      </c>
      <c r="G698" s="7">
        <f t="shared" si="279"/>
        <v>0</v>
      </c>
      <c r="H698" s="7">
        <f t="shared" si="279"/>
        <v>0</v>
      </c>
      <c r="I698" s="7">
        <f t="shared" si="279"/>
        <v>0</v>
      </c>
      <c r="J698" s="7">
        <f t="shared" si="279"/>
        <v>357</v>
      </c>
      <c r="K698" s="7">
        <f t="shared" si="279"/>
        <v>25043</v>
      </c>
      <c r="L698" s="7">
        <f t="shared" si="279"/>
        <v>257830.6</v>
      </c>
      <c r="M698" s="7">
        <f>M703+M708+M713+M718+M723</f>
        <v>1473889.36</v>
      </c>
      <c r="N698" s="7">
        <f t="shared" ref="N698:P699" si="280">N703+N708+N713+N718+N723</f>
        <v>3417420.61</v>
      </c>
      <c r="O698" s="7">
        <f t="shared" si="280"/>
        <v>1393083.78</v>
      </c>
      <c r="P698" s="7">
        <f t="shared" si="280"/>
        <v>0</v>
      </c>
      <c r="Q698" s="8"/>
      <c r="R698" s="8"/>
      <c r="S698" s="8"/>
      <c r="T698" s="8"/>
      <c r="U698" s="8"/>
    </row>
    <row r="699" spans="1:21" s="6" customFormat="1" ht="60" x14ac:dyDescent="0.25">
      <c r="A699" s="63"/>
      <c r="B699" s="69"/>
      <c r="C699" s="51" t="s">
        <v>17</v>
      </c>
      <c r="D699" s="7">
        <f t="shared" si="259"/>
        <v>2107348.1800000002</v>
      </c>
      <c r="E699" s="7">
        <f t="shared" si="279"/>
        <v>0</v>
      </c>
      <c r="F699" s="7">
        <f t="shared" si="279"/>
        <v>0</v>
      </c>
      <c r="G699" s="7">
        <f t="shared" si="279"/>
        <v>0</v>
      </c>
      <c r="H699" s="7">
        <f t="shared" si="279"/>
        <v>0</v>
      </c>
      <c r="I699" s="7">
        <f t="shared" si="279"/>
        <v>0</v>
      </c>
      <c r="J699" s="7">
        <f t="shared" si="279"/>
        <v>142.30000000000001</v>
      </c>
      <c r="K699" s="7">
        <f t="shared" si="279"/>
        <v>9690.7000000000007</v>
      </c>
      <c r="L699" s="7">
        <f t="shared" si="279"/>
        <v>80176.899999999994</v>
      </c>
      <c r="M699" s="7">
        <f>M704+M709+M714+M719+M724</f>
        <v>528827.14</v>
      </c>
      <c r="N699" s="7">
        <f t="shared" si="280"/>
        <v>1097706.1399999999</v>
      </c>
      <c r="O699" s="7">
        <f t="shared" si="280"/>
        <v>390805</v>
      </c>
      <c r="P699" s="7">
        <f t="shared" si="280"/>
        <v>0</v>
      </c>
      <c r="Q699" s="8"/>
      <c r="R699" s="8"/>
      <c r="S699" s="8"/>
      <c r="T699" s="8"/>
      <c r="U699" s="8"/>
    </row>
    <row r="700" spans="1:21" s="6" customFormat="1" ht="30" x14ac:dyDescent="0.25">
      <c r="A700" s="64"/>
      <c r="B700" s="70"/>
      <c r="C700" s="51" t="s">
        <v>18</v>
      </c>
      <c r="D700" s="7">
        <f t="shared" si="259"/>
        <v>0</v>
      </c>
      <c r="E700" s="7">
        <f t="shared" si="279"/>
        <v>0</v>
      </c>
      <c r="F700" s="7">
        <f t="shared" si="279"/>
        <v>0</v>
      </c>
      <c r="G700" s="7">
        <f t="shared" si="279"/>
        <v>0</v>
      </c>
      <c r="H700" s="7">
        <f t="shared" si="279"/>
        <v>0</v>
      </c>
      <c r="I700" s="7">
        <f t="shared" si="279"/>
        <v>0</v>
      </c>
      <c r="J700" s="7">
        <f t="shared" si="279"/>
        <v>0</v>
      </c>
      <c r="K700" s="7">
        <f t="shared" si="279"/>
        <v>0</v>
      </c>
      <c r="L700" s="7">
        <f t="shared" si="279"/>
        <v>0</v>
      </c>
      <c r="M700" s="7">
        <f t="shared" si="279"/>
        <v>0</v>
      </c>
      <c r="N700" s="7">
        <f t="shared" si="279"/>
        <v>0</v>
      </c>
      <c r="O700" s="7">
        <f t="shared" ref="O700:P700" si="281">O705+O710+O715+O720+O725</f>
        <v>0</v>
      </c>
      <c r="P700" s="7">
        <f t="shared" si="281"/>
        <v>0</v>
      </c>
      <c r="Q700" s="8"/>
      <c r="R700" s="8"/>
      <c r="S700" s="8"/>
      <c r="T700" s="8"/>
      <c r="U700" s="8"/>
    </row>
    <row r="701" spans="1:21" s="6" customFormat="1" ht="30" x14ac:dyDescent="0.25">
      <c r="A701" s="62" t="s">
        <v>274</v>
      </c>
      <c r="B701" s="68" t="s">
        <v>198</v>
      </c>
      <c r="C701" s="51" t="s">
        <v>14</v>
      </c>
      <c r="D701" s="7">
        <f t="shared" si="259"/>
        <v>6582495.21</v>
      </c>
      <c r="E701" s="7">
        <f t="shared" ref="E701:P701" si="282">E702+E703+E704+E705</f>
        <v>0</v>
      </c>
      <c r="F701" s="7">
        <f t="shared" si="282"/>
        <v>0</v>
      </c>
      <c r="G701" s="7">
        <f t="shared" si="282"/>
        <v>0</v>
      </c>
      <c r="H701" s="7">
        <f t="shared" si="282"/>
        <v>0</v>
      </c>
      <c r="I701" s="7">
        <f t="shared" si="282"/>
        <v>0</v>
      </c>
      <c r="J701" s="7">
        <f t="shared" si="282"/>
        <v>499.3</v>
      </c>
      <c r="K701" s="7">
        <f t="shared" si="282"/>
        <v>34733.699999999997</v>
      </c>
      <c r="L701" s="7">
        <f t="shared" si="282"/>
        <v>1033862</v>
      </c>
      <c r="M701" s="7">
        <f t="shared" si="282"/>
        <v>2026517.66</v>
      </c>
      <c r="N701" s="7">
        <f t="shared" si="282"/>
        <v>3175909.84</v>
      </c>
      <c r="O701" s="7">
        <f t="shared" si="282"/>
        <v>310972.71000000002</v>
      </c>
      <c r="P701" s="7">
        <f t="shared" si="282"/>
        <v>0</v>
      </c>
      <c r="Q701" s="8"/>
      <c r="R701" s="8"/>
      <c r="S701" s="8"/>
      <c r="T701" s="8"/>
      <c r="U701" s="8"/>
    </row>
    <row r="702" spans="1:21" s="6" customFormat="1" ht="30" x14ac:dyDescent="0.25">
      <c r="A702" s="63"/>
      <c r="B702" s="69"/>
      <c r="C702" s="51" t="s">
        <v>22</v>
      </c>
      <c r="D702" s="7">
        <f t="shared" si="259"/>
        <v>2044652.9</v>
      </c>
      <c r="E702" s="7"/>
      <c r="F702" s="7"/>
      <c r="G702" s="7"/>
      <c r="H702" s="7"/>
      <c r="I702" s="7"/>
      <c r="J702" s="7"/>
      <c r="K702" s="7">
        <v>0</v>
      </c>
      <c r="L702" s="7">
        <v>759031.8</v>
      </c>
      <c r="M702" s="7">
        <v>754967.7</v>
      </c>
      <c r="N702" s="7">
        <v>530653.4</v>
      </c>
      <c r="O702" s="27"/>
      <c r="P702" s="21"/>
      <c r="Q702" s="8"/>
      <c r="R702" s="8"/>
      <c r="S702" s="8"/>
      <c r="T702" s="8"/>
      <c r="U702" s="8"/>
    </row>
    <row r="703" spans="1:21" s="6" customFormat="1" ht="30" x14ac:dyDescent="0.25">
      <c r="A703" s="63"/>
      <c r="B703" s="69"/>
      <c r="C703" s="51" t="s">
        <v>16</v>
      </c>
      <c r="D703" s="7">
        <f t="shared" si="259"/>
        <v>3488331.67</v>
      </c>
      <c r="E703" s="7"/>
      <c r="F703" s="7"/>
      <c r="G703" s="7"/>
      <c r="H703" s="7"/>
      <c r="I703" s="7"/>
      <c r="J703" s="7">
        <v>357</v>
      </c>
      <c r="K703" s="7">
        <v>25043</v>
      </c>
      <c r="L703" s="7">
        <v>210707.8</v>
      </c>
      <c r="M703" s="7">
        <v>935750.96</v>
      </c>
      <c r="N703" s="7">
        <v>2005500.2</v>
      </c>
      <c r="O703" s="22">
        <v>310972.71000000002</v>
      </c>
      <c r="P703" s="21"/>
      <c r="Q703" s="8"/>
      <c r="R703" s="8"/>
      <c r="S703" s="8"/>
      <c r="T703" s="8"/>
      <c r="U703" s="8"/>
    </row>
    <row r="704" spans="1:21" s="6" customFormat="1" ht="60" x14ac:dyDescent="0.25">
      <c r="A704" s="63"/>
      <c r="B704" s="69"/>
      <c r="C704" s="51" t="s">
        <v>17</v>
      </c>
      <c r="D704" s="7">
        <f t="shared" si="259"/>
        <v>1049510.6399999999</v>
      </c>
      <c r="E704" s="7"/>
      <c r="F704" s="7"/>
      <c r="G704" s="7"/>
      <c r="H704" s="7"/>
      <c r="I704" s="7"/>
      <c r="J704" s="7">
        <v>142.30000000000001</v>
      </c>
      <c r="K704" s="7">
        <v>9690.7000000000007</v>
      </c>
      <c r="L704" s="7">
        <v>64122.400000000001</v>
      </c>
      <c r="M704" s="7">
        <v>335799</v>
      </c>
      <c r="N704" s="7">
        <v>639756.24</v>
      </c>
      <c r="O704" s="35"/>
      <c r="P704" s="21"/>
      <c r="Q704" s="8"/>
      <c r="R704" s="8"/>
      <c r="S704" s="8"/>
      <c r="T704" s="8"/>
      <c r="U704" s="8"/>
    </row>
    <row r="705" spans="1:21" s="6" customFormat="1" ht="30" x14ac:dyDescent="0.25">
      <c r="A705" s="64"/>
      <c r="B705" s="70"/>
      <c r="C705" s="51" t="s">
        <v>18</v>
      </c>
      <c r="D705" s="7">
        <f t="shared" si="259"/>
        <v>0</v>
      </c>
      <c r="E705" s="7"/>
      <c r="F705" s="7"/>
      <c r="G705" s="7"/>
      <c r="H705" s="7"/>
      <c r="I705" s="7"/>
      <c r="J705" s="7"/>
      <c r="K705" s="7"/>
      <c r="L705" s="7"/>
      <c r="M705" s="30"/>
      <c r="N705" s="7"/>
      <c r="O705" s="7"/>
      <c r="P705" s="21"/>
      <c r="Q705" s="8"/>
      <c r="R705" s="8"/>
      <c r="S705" s="8"/>
      <c r="T705" s="8"/>
      <c r="U705" s="8"/>
    </row>
    <row r="706" spans="1:21" s="6" customFormat="1" ht="30" x14ac:dyDescent="0.25">
      <c r="A706" s="62" t="s">
        <v>275</v>
      </c>
      <c r="B706" s="68" t="s">
        <v>199</v>
      </c>
      <c r="C706" s="51" t="s">
        <v>14</v>
      </c>
      <c r="D706" s="7">
        <f t="shared" si="259"/>
        <v>1997041.31</v>
      </c>
      <c r="E706" s="7">
        <f t="shared" ref="E706:P706" si="283">E707+E708+E709+E710</f>
        <v>0</v>
      </c>
      <c r="F706" s="7">
        <f t="shared" si="283"/>
        <v>0</v>
      </c>
      <c r="G706" s="7">
        <f t="shared" si="283"/>
        <v>0</v>
      </c>
      <c r="H706" s="7">
        <f t="shared" si="283"/>
        <v>0</v>
      </c>
      <c r="I706" s="7">
        <f t="shared" si="283"/>
        <v>0</v>
      </c>
      <c r="J706" s="7">
        <f t="shared" si="283"/>
        <v>0</v>
      </c>
      <c r="K706" s="7">
        <f t="shared" si="283"/>
        <v>0</v>
      </c>
      <c r="L706" s="7">
        <f t="shared" si="283"/>
        <v>384132.7</v>
      </c>
      <c r="M706" s="7">
        <f t="shared" si="283"/>
        <v>1236352.0900000001</v>
      </c>
      <c r="N706" s="7">
        <f t="shared" si="283"/>
        <v>368114</v>
      </c>
      <c r="O706" s="7">
        <f t="shared" si="283"/>
        <v>8442.52</v>
      </c>
      <c r="P706" s="7">
        <f t="shared" si="283"/>
        <v>0</v>
      </c>
      <c r="Q706" s="8"/>
      <c r="R706" s="8"/>
      <c r="S706" s="8"/>
      <c r="T706" s="8"/>
      <c r="U706" s="8"/>
    </row>
    <row r="707" spans="1:21" s="6" customFormat="1" ht="30" x14ac:dyDescent="0.25">
      <c r="A707" s="63"/>
      <c r="B707" s="69"/>
      <c r="C707" s="51" t="s">
        <v>22</v>
      </c>
      <c r="D707" s="7">
        <f t="shared" si="259"/>
        <v>927000.1</v>
      </c>
      <c r="E707" s="7"/>
      <c r="F707" s="7"/>
      <c r="G707" s="7"/>
      <c r="H707" s="7"/>
      <c r="I707" s="7"/>
      <c r="J707" s="7"/>
      <c r="K707" s="7"/>
      <c r="L707" s="7">
        <v>320965.40000000002</v>
      </c>
      <c r="M707" s="7">
        <v>606034.69999999995</v>
      </c>
      <c r="N707" s="7"/>
      <c r="O707" s="17"/>
      <c r="P707" s="21"/>
      <c r="Q707" s="8"/>
      <c r="R707" s="8"/>
      <c r="S707" s="8"/>
      <c r="T707" s="8"/>
      <c r="U707" s="8"/>
    </row>
    <row r="708" spans="1:21" s="6" customFormat="1" ht="30" x14ac:dyDescent="0.25">
      <c r="A708" s="63"/>
      <c r="B708" s="69"/>
      <c r="C708" s="51" t="s">
        <v>16</v>
      </c>
      <c r="D708" s="7">
        <f t="shared" si="259"/>
        <v>826107.47</v>
      </c>
      <c r="E708" s="7"/>
      <c r="F708" s="7"/>
      <c r="G708" s="7"/>
      <c r="H708" s="7"/>
      <c r="I708" s="7"/>
      <c r="J708" s="7"/>
      <c r="K708" s="7"/>
      <c r="L708" s="7">
        <v>47122.8</v>
      </c>
      <c r="M708" s="7">
        <v>463913.55</v>
      </c>
      <c r="N708" s="7">
        <v>306628.59999999998</v>
      </c>
      <c r="O708" s="18">
        <v>8442.52</v>
      </c>
      <c r="P708" s="21"/>
      <c r="Q708" s="8"/>
      <c r="R708" s="8"/>
      <c r="S708" s="8"/>
      <c r="T708" s="8"/>
      <c r="U708" s="8"/>
    </row>
    <row r="709" spans="1:21" s="6" customFormat="1" ht="60" x14ac:dyDescent="0.25">
      <c r="A709" s="63"/>
      <c r="B709" s="69"/>
      <c r="C709" s="51" t="s">
        <v>17</v>
      </c>
      <c r="D709" s="7">
        <f t="shared" si="259"/>
        <v>243933.74</v>
      </c>
      <c r="E709" s="7"/>
      <c r="F709" s="7"/>
      <c r="G709" s="7"/>
      <c r="H709" s="7"/>
      <c r="I709" s="7"/>
      <c r="J709" s="7"/>
      <c r="K709" s="7"/>
      <c r="L709" s="7">
        <v>16044.5</v>
      </c>
      <c r="M709" s="7">
        <v>166403.84</v>
      </c>
      <c r="N709" s="7">
        <v>61485.4</v>
      </c>
      <c r="O709" s="17"/>
      <c r="P709" s="21"/>
      <c r="Q709" s="8"/>
      <c r="R709" s="8"/>
      <c r="S709" s="8"/>
      <c r="T709" s="8"/>
      <c r="U709" s="8"/>
    </row>
    <row r="710" spans="1:21" s="6" customFormat="1" ht="30" x14ac:dyDescent="0.25">
      <c r="A710" s="64"/>
      <c r="B710" s="70"/>
      <c r="C710" s="51" t="s">
        <v>18</v>
      </c>
      <c r="D710" s="7">
        <f t="shared" si="259"/>
        <v>0</v>
      </c>
      <c r="E710" s="7"/>
      <c r="F710" s="7"/>
      <c r="G710" s="7"/>
      <c r="H710" s="7"/>
      <c r="I710" s="7"/>
      <c r="J710" s="7"/>
      <c r="K710" s="7"/>
      <c r="L710" s="7"/>
      <c r="M710" s="30"/>
      <c r="N710" s="7"/>
      <c r="O710" s="30"/>
      <c r="P710" s="21"/>
      <c r="Q710" s="8"/>
      <c r="R710" s="8"/>
      <c r="S710" s="8"/>
      <c r="T710" s="8"/>
      <c r="U710" s="8"/>
    </row>
    <row r="711" spans="1:21" s="6" customFormat="1" ht="30" x14ac:dyDescent="0.25">
      <c r="A711" s="65" t="s">
        <v>276</v>
      </c>
      <c r="B711" s="71" t="s">
        <v>286</v>
      </c>
      <c r="C711" s="51" t="s">
        <v>14</v>
      </c>
      <c r="D711" s="7">
        <f t="shared" ref="D711:D774" si="284">SUM(E711:P711)</f>
        <v>2337835.7000000002</v>
      </c>
      <c r="E711" s="7">
        <f>E712+E713+E714+E715</f>
        <v>0</v>
      </c>
      <c r="F711" s="7">
        <f t="shared" ref="F711:P711" si="285">F712+F713+F714+F715</f>
        <v>0</v>
      </c>
      <c r="G711" s="7">
        <f t="shared" si="285"/>
        <v>0</v>
      </c>
      <c r="H711" s="7">
        <f t="shared" si="285"/>
        <v>0</v>
      </c>
      <c r="I711" s="7">
        <f t="shared" si="285"/>
        <v>0</v>
      </c>
      <c r="J711" s="7">
        <f t="shared" si="285"/>
        <v>0</v>
      </c>
      <c r="K711" s="7">
        <f t="shared" si="285"/>
        <v>0</v>
      </c>
      <c r="L711" s="7">
        <f t="shared" si="285"/>
        <v>10</v>
      </c>
      <c r="M711" s="7">
        <f t="shared" si="285"/>
        <v>415161.75</v>
      </c>
      <c r="N711" s="7">
        <f t="shared" si="285"/>
        <v>1916417.9</v>
      </c>
      <c r="O711" s="7">
        <f t="shared" si="285"/>
        <v>6246.05</v>
      </c>
      <c r="P711" s="7">
        <f t="shared" si="285"/>
        <v>0</v>
      </c>
      <c r="Q711" s="8"/>
      <c r="R711" s="8"/>
      <c r="S711" s="8"/>
      <c r="T711" s="8"/>
      <c r="U711" s="8"/>
    </row>
    <row r="712" spans="1:21" s="6" customFormat="1" ht="30" x14ac:dyDescent="0.25">
      <c r="A712" s="66"/>
      <c r="B712" s="72"/>
      <c r="C712" s="51" t="s">
        <v>22</v>
      </c>
      <c r="D712" s="7">
        <f t="shared" si="284"/>
        <v>921779.19999999995</v>
      </c>
      <c r="E712" s="7"/>
      <c r="F712" s="7"/>
      <c r="G712" s="7"/>
      <c r="H712" s="7"/>
      <c r="I712" s="7"/>
      <c r="J712" s="7"/>
      <c r="K712" s="7"/>
      <c r="L712" s="7"/>
      <c r="M712" s="7">
        <v>321132.59999999998</v>
      </c>
      <c r="N712" s="7">
        <v>600646.6</v>
      </c>
      <c r="O712" s="34"/>
      <c r="P712" s="21"/>
      <c r="Q712" s="8"/>
      <c r="R712" s="8"/>
      <c r="S712" s="8"/>
      <c r="T712" s="8"/>
      <c r="U712" s="8"/>
    </row>
    <row r="713" spans="1:21" s="6" customFormat="1" ht="30" x14ac:dyDescent="0.25">
      <c r="A713" s="66"/>
      <c r="B713" s="72"/>
      <c r="C713" s="51" t="s">
        <v>16</v>
      </c>
      <c r="D713" s="7">
        <f t="shared" si="284"/>
        <v>1043858.3</v>
      </c>
      <c r="E713" s="7"/>
      <c r="F713" s="7"/>
      <c r="G713" s="7"/>
      <c r="H713" s="7"/>
      <c r="I713" s="7"/>
      <c r="J713" s="7"/>
      <c r="K713" s="7"/>
      <c r="L713" s="7"/>
      <c r="M713" s="7">
        <v>69205.350000000006</v>
      </c>
      <c r="N713" s="7">
        <v>968406.9</v>
      </c>
      <c r="O713" s="18">
        <v>6246.05</v>
      </c>
      <c r="P713" s="21"/>
      <c r="Q713" s="8"/>
      <c r="R713" s="8"/>
      <c r="S713" s="8"/>
      <c r="T713" s="8"/>
      <c r="U713" s="8"/>
    </row>
    <row r="714" spans="1:21" s="6" customFormat="1" ht="60" x14ac:dyDescent="0.25">
      <c r="A714" s="66"/>
      <c r="B714" s="72"/>
      <c r="C714" s="51" t="s">
        <v>17</v>
      </c>
      <c r="D714" s="7">
        <f t="shared" si="284"/>
        <v>372198.2</v>
      </c>
      <c r="E714" s="7"/>
      <c r="F714" s="7"/>
      <c r="G714" s="7"/>
      <c r="H714" s="7"/>
      <c r="I714" s="7"/>
      <c r="J714" s="7"/>
      <c r="K714" s="7"/>
      <c r="L714" s="7">
        <v>10</v>
      </c>
      <c r="M714" s="7">
        <v>24823.8</v>
      </c>
      <c r="N714" s="7">
        <v>347364.4</v>
      </c>
      <c r="O714" s="39"/>
      <c r="P714" s="21"/>
      <c r="Q714" s="8"/>
      <c r="R714" s="8"/>
      <c r="S714" s="8"/>
      <c r="T714" s="8"/>
      <c r="U714" s="8"/>
    </row>
    <row r="715" spans="1:21" s="6" customFormat="1" ht="30" x14ac:dyDescent="0.25">
      <c r="A715" s="67"/>
      <c r="B715" s="73"/>
      <c r="C715" s="51" t="s">
        <v>18</v>
      </c>
      <c r="D715" s="7">
        <f t="shared" si="284"/>
        <v>0</v>
      </c>
      <c r="E715" s="7"/>
      <c r="F715" s="7"/>
      <c r="G715" s="7"/>
      <c r="H715" s="7"/>
      <c r="I715" s="7"/>
      <c r="J715" s="7"/>
      <c r="K715" s="7"/>
      <c r="L715" s="7"/>
      <c r="M715" s="30"/>
      <c r="N715" s="7"/>
      <c r="O715" s="40"/>
      <c r="P715" s="21"/>
      <c r="Q715" s="8"/>
      <c r="R715" s="8"/>
      <c r="S715" s="8"/>
      <c r="T715" s="8"/>
      <c r="U715" s="8"/>
    </row>
    <row r="716" spans="1:21" s="8" customFormat="1" ht="30" x14ac:dyDescent="0.25">
      <c r="A716" s="76" t="s">
        <v>277</v>
      </c>
      <c r="B716" s="90" t="s">
        <v>316</v>
      </c>
      <c r="C716" s="52" t="s">
        <v>14</v>
      </c>
      <c r="D716" s="7">
        <f t="shared" si="284"/>
        <v>6818.9</v>
      </c>
      <c r="E716" s="11">
        <f>E717+E718+E719+E720</f>
        <v>0</v>
      </c>
      <c r="F716" s="11">
        <f t="shared" ref="F716:P716" si="286">F717+F718+F719+F720</f>
        <v>0</v>
      </c>
      <c r="G716" s="11">
        <f t="shared" si="286"/>
        <v>0</v>
      </c>
      <c r="H716" s="11">
        <f t="shared" si="286"/>
        <v>0</v>
      </c>
      <c r="I716" s="11">
        <f t="shared" si="286"/>
        <v>0</v>
      </c>
      <c r="J716" s="11">
        <f t="shared" si="286"/>
        <v>0</v>
      </c>
      <c r="K716" s="11">
        <f t="shared" si="286"/>
        <v>0</v>
      </c>
      <c r="L716" s="11">
        <f t="shared" si="286"/>
        <v>0</v>
      </c>
      <c r="M716" s="11">
        <f t="shared" si="286"/>
        <v>6818.9</v>
      </c>
      <c r="N716" s="11">
        <f t="shared" si="286"/>
        <v>0</v>
      </c>
      <c r="O716" s="11">
        <f t="shared" si="286"/>
        <v>0</v>
      </c>
      <c r="P716" s="11">
        <f t="shared" si="286"/>
        <v>0</v>
      </c>
    </row>
    <row r="717" spans="1:21" s="8" customFormat="1" ht="30" x14ac:dyDescent="0.25">
      <c r="A717" s="77"/>
      <c r="B717" s="90"/>
      <c r="C717" s="52" t="s">
        <v>22</v>
      </c>
      <c r="D717" s="7">
        <f t="shared" si="284"/>
        <v>0</v>
      </c>
      <c r="E717" s="11"/>
      <c r="F717" s="11"/>
      <c r="G717" s="11"/>
      <c r="H717" s="11"/>
      <c r="I717" s="11"/>
      <c r="J717" s="11"/>
      <c r="K717" s="11"/>
      <c r="L717" s="11"/>
      <c r="M717" s="21"/>
      <c r="N717" s="11"/>
      <c r="O717" s="11"/>
      <c r="P717" s="21"/>
    </row>
    <row r="718" spans="1:21" s="8" customFormat="1" ht="30" x14ac:dyDescent="0.25">
      <c r="A718" s="77"/>
      <c r="B718" s="90"/>
      <c r="C718" s="52" t="s">
        <v>16</v>
      </c>
      <c r="D718" s="7">
        <f t="shared" si="284"/>
        <v>5018.7</v>
      </c>
      <c r="E718" s="11"/>
      <c r="F718" s="11"/>
      <c r="G718" s="11"/>
      <c r="H718" s="11"/>
      <c r="I718" s="11"/>
      <c r="J718" s="11"/>
      <c r="K718" s="11"/>
      <c r="L718" s="11"/>
      <c r="M718" s="21">
        <v>5018.7</v>
      </c>
      <c r="N718" s="11"/>
      <c r="O718" s="11"/>
      <c r="P718" s="21"/>
    </row>
    <row r="719" spans="1:21" s="8" customFormat="1" ht="60" x14ac:dyDescent="0.25">
      <c r="A719" s="77"/>
      <c r="B719" s="90"/>
      <c r="C719" s="52" t="s">
        <v>17</v>
      </c>
      <c r="D719" s="7">
        <f t="shared" si="284"/>
        <v>1800.2</v>
      </c>
      <c r="E719" s="11"/>
      <c r="F719" s="11"/>
      <c r="G719" s="11"/>
      <c r="H719" s="11"/>
      <c r="I719" s="11"/>
      <c r="J719" s="11"/>
      <c r="K719" s="11"/>
      <c r="L719" s="11"/>
      <c r="M719" s="21">
        <v>1800.2</v>
      </c>
      <c r="N719" s="11"/>
      <c r="O719" s="11"/>
      <c r="P719" s="21"/>
    </row>
    <row r="720" spans="1:21" s="8" customFormat="1" ht="30" x14ac:dyDescent="0.25">
      <c r="A720" s="78"/>
      <c r="B720" s="90"/>
      <c r="C720" s="52" t="s">
        <v>18</v>
      </c>
      <c r="D720" s="7">
        <f t="shared" si="284"/>
        <v>0</v>
      </c>
      <c r="E720" s="11"/>
      <c r="F720" s="11"/>
      <c r="G720" s="11"/>
      <c r="H720" s="11"/>
      <c r="I720" s="11"/>
      <c r="J720" s="11"/>
      <c r="K720" s="11"/>
      <c r="L720" s="11"/>
      <c r="M720" s="30"/>
      <c r="N720" s="11"/>
      <c r="O720" s="11"/>
      <c r="P720" s="21"/>
    </row>
    <row r="721" spans="1:21" s="8" customFormat="1" ht="30" x14ac:dyDescent="0.25">
      <c r="A721" s="62" t="s">
        <v>281</v>
      </c>
      <c r="B721" s="68" t="s">
        <v>287</v>
      </c>
      <c r="C721" s="51" t="s">
        <v>14</v>
      </c>
      <c r="D721" s="7">
        <f t="shared" si="284"/>
        <v>2612088.41</v>
      </c>
      <c r="E721" s="7">
        <f>E722+E723+E724+E725</f>
        <v>0</v>
      </c>
      <c r="F721" s="7">
        <f t="shared" ref="F721:P721" si="287">F722+F723+F724+F725</f>
        <v>0</v>
      </c>
      <c r="G721" s="7">
        <f t="shared" si="287"/>
        <v>0</v>
      </c>
      <c r="H721" s="7">
        <f t="shared" si="287"/>
        <v>0</v>
      </c>
      <c r="I721" s="7">
        <f t="shared" si="287"/>
        <v>0</v>
      </c>
      <c r="J721" s="7">
        <f t="shared" si="287"/>
        <v>0</v>
      </c>
      <c r="K721" s="7">
        <f t="shared" si="287"/>
        <v>0</v>
      </c>
      <c r="L721" s="7">
        <f t="shared" si="287"/>
        <v>0</v>
      </c>
      <c r="M721" s="7">
        <f t="shared" si="287"/>
        <v>1.1000000000000001</v>
      </c>
      <c r="N721" s="7">
        <f t="shared" si="287"/>
        <v>327639.40999999997</v>
      </c>
      <c r="O721" s="7">
        <f t="shared" si="287"/>
        <v>2284447.9</v>
      </c>
      <c r="P721" s="7">
        <f t="shared" si="287"/>
        <v>0</v>
      </c>
    </row>
    <row r="722" spans="1:21" s="8" customFormat="1" ht="30" x14ac:dyDescent="0.25">
      <c r="A722" s="63"/>
      <c r="B722" s="69"/>
      <c r="C722" s="51" t="s">
        <v>22</v>
      </c>
      <c r="D722" s="7">
        <f t="shared" si="284"/>
        <v>967874.8</v>
      </c>
      <c r="E722" s="7"/>
      <c r="F722" s="7"/>
      <c r="G722" s="7"/>
      <c r="H722" s="7"/>
      <c r="I722" s="7"/>
      <c r="J722" s="7"/>
      <c r="K722" s="7"/>
      <c r="L722" s="7"/>
      <c r="M722" s="21"/>
      <c r="N722" s="7">
        <v>141654.39999999999</v>
      </c>
      <c r="O722" s="24">
        <v>826220.4</v>
      </c>
      <c r="P722" s="21"/>
    </row>
    <row r="723" spans="1:21" s="8" customFormat="1" ht="30" x14ac:dyDescent="0.25">
      <c r="A723" s="63"/>
      <c r="B723" s="69"/>
      <c r="C723" s="51" t="s">
        <v>16</v>
      </c>
      <c r="D723" s="7">
        <f t="shared" si="284"/>
        <v>1204308.21</v>
      </c>
      <c r="E723" s="7"/>
      <c r="F723" s="7"/>
      <c r="G723" s="7"/>
      <c r="H723" s="7"/>
      <c r="I723" s="7"/>
      <c r="J723" s="7"/>
      <c r="K723" s="7"/>
      <c r="L723" s="7"/>
      <c r="M723" s="21">
        <v>0.8</v>
      </c>
      <c r="N723" s="7">
        <v>136884.91</v>
      </c>
      <c r="O723" s="24">
        <v>1067422.5</v>
      </c>
      <c r="P723" s="21"/>
    </row>
    <row r="724" spans="1:21" s="8" customFormat="1" ht="60" x14ac:dyDescent="0.25">
      <c r="A724" s="63"/>
      <c r="B724" s="69"/>
      <c r="C724" s="51" t="s">
        <v>17</v>
      </c>
      <c r="D724" s="7">
        <f t="shared" si="284"/>
        <v>439905.4</v>
      </c>
      <c r="E724" s="7"/>
      <c r="F724" s="7"/>
      <c r="G724" s="7"/>
      <c r="H724" s="7"/>
      <c r="I724" s="7"/>
      <c r="J724" s="7"/>
      <c r="K724" s="7"/>
      <c r="L724" s="7"/>
      <c r="M724" s="41">
        <v>0.3</v>
      </c>
      <c r="N724" s="7">
        <v>49100.1</v>
      </c>
      <c r="O724" s="32">
        <v>390805</v>
      </c>
      <c r="P724" s="21"/>
    </row>
    <row r="725" spans="1:21" s="8" customFormat="1" ht="30" x14ac:dyDescent="0.25">
      <c r="A725" s="64"/>
      <c r="B725" s="70"/>
      <c r="C725" s="51" t="s">
        <v>18</v>
      </c>
      <c r="D725" s="7">
        <f t="shared" si="284"/>
        <v>0</v>
      </c>
      <c r="E725" s="7"/>
      <c r="F725" s="7"/>
      <c r="G725" s="7"/>
      <c r="H725" s="7"/>
      <c r="I725" s="7"/>
      <c r="J725" s="7"/>
      <c r="K725" s="7"/>
      <c r="L725" s="7"/>
      <c r="M725" s="30"/>
      <c r="N725" s="7"/>
      <c r="O725" s="30"/>
      <c r="P725" s="21"/>
    </row>
    <row r="726" spans="1:21" s="6" customFormat="1" ht="30" x14ac:dyDescent="0.25">
      <c r="A726" s="62" t="s">
        <v>278</v>
      </c>
      <c r="B726" s="68" t="s">
        <v>200</v>
      </c>
      <c r="C726" s="51" t="s">
        <v>14</v>
      </c>
      <c r="D726" s="7">
        <f t="shared" si="284"/>
        <v>181371.22</v>
      </c>
      <c r="E726" s="7">
        <f t="shared" ref="E726:P726" si="288">E727+E728+E729+E730</f>
        <v>0</v>
      </c>
      <c r="F726" s="7">
        <f t="shared" si="288"/>
        <v>0</v>
      </c>
      <c r="G726" s="7">
        <f t="shared" si="288"/>
        <v>0</v>
      </c>
      <c r="H726" s="7">
        <f t="shared" si="288"/>
        <v>0</v>
      </c>
      <c r="I726" s="7">
        <f t="shared" si="288"/>
        <v>0</v>
      </c>
      <c r="J726" s="7">
        <f t="shared" si="288"/>
        <v>27253.03</v>
      </c>
      <c r="K726" s="7">
        <f t="shared" si="288"/>
        <v>104593.75</v>
      </c>
      <c r="L726" s="7">
        <f t="shared" si="288"/>
        <v>49524.44</v>
      </c>
      <c r="M726" s="7">
        <f t="shared" si="288"/>
        <v>0</v>
      </c>
      <c r="N726" s="7">
        <f t="shared" si="288"/>
        <v>0</v>
      </c>
      <c r="O726" s="7">
        <f t="shared" si="288"/>
        <v>0</v>
      </c>
      <c r="P726" s="7">
        <f t="shared" si="288"/>
        <v>0</v>
      </c>
      <c r="Q726" s="8"/>
      <c r="R726" s="8"/>
      <c r="S726" s="8"/>
      <c r="T726" s="8"/>
      <c r="U726" s="8"/>
    </row>
    <row r="727" spans="1:21" s="6" customFormat="1" ht="30" x14ac:dyDescent="0.25">
      <c r="A727" s="63"/>
      <c r="B727" s="69"/>
      <c r="C727" s="51" t="s">
        <v>22</v>
      </c>
      <c r="D727" s="7">
        <f t="shared" si="284"/>
        <v>177067.23</v>
      </c>
      <c r="E727" s="7"/>
      <c r="F727" s="7"/>
      <c r="G727" s="7"/>
      <c r="H727" s="7"/>
      <c r="I727" s="7"/>
      <c r="J727" s="7">
        <v>26443.54</v>
      </c>
      <c r="K727" s="7">
        <v>102223.08</v>
      </c>
      <c r="L727" s="7">
        <v>48400.61</v>
      </c>
      <c r="M727" s="7"/>
      <c r="N727" s="7"/>
      <c r="O727" s="7"/>
      <c r="P727" s="21"/>
      <c r="Q727" s="8"/>
      <c r="R727" s="8"/>
      <c r="S727" s="8"/>
      <c r="T727" s="8"/>
      <c r="U727" s="8"/>
    </row>
    <row r="728" spans="1:21" s="6" customFormat="1" ht="30" x14ac:dyDescent="0.25">
      <c r="A728" s="63"/>
      <c r="B728" s="69"/>
      <c r="C728" s="51" t="s">
        <v>16</v>
      </c>
      <c r="D728" s="7">
        <f t="shared" si="284"/>
        <v>3613.7</v>
      </c>
      <c r="E728" s="7"/>
      <c r="F728" s="7"/>
      <c r="G728" s="7"/>
      <c r="H728" s="7"/>
      <c r="I728" s="7"/>
      <c r="J728" s="7">
        <v>539.66</v>
      </c>
      <c r="K728" s="7">
        <v>2086.19</v>
      </c>
      <c r="L728" s="7">
        <v>987.85</v>
      </c>
      <c r="M728" s="7"/>
      <c r="N728" s="7"/>
      <c r="O728" s="7"/>
      <c r="P728" s="21"/>
      <c r="Q728" s="8"/>
      <c r="R728" s="8"/>
      <c r="S728" s="8"/>
      <c r="T728" s="8"/>
      <c r="U728" s="8"/>
    </row>
    <row r="729" spans="1:21" s="6" customFormat="1" ht="60" x14ac:dyDescent="0.25">
      <c r="A729" s="63"/>
      <c r="B729" s="69"/>
      <c r="C729" s="51" t="s">
        <v>17</v>
      </c>
      <c r="D729" s="7">
        <f t="shared" si="284"/>
        <v>690.29</v>
      </c>
      <c r="E729" s="7"/>
      <c r="F729" s="7"/>
      <c r="G729" s="7"/>
      <c r="H729" s="7"/>
      <c r="I729" s="7"/>
      <c r="J729" s="7">
        <v>269.83</v>
      </c>
      <c r="K729" s="7">
        <v>284.48</v>
      </c>
      <c r="L729" s="7">
        <v>135.97999999999999</v>
      </c>
      <c r="M729" s="7"/>
      <c r="N729" s="7"/>
      <c r="O729" s="7"/>
      <c r="P729" s="21"/>
      <c r="Q729" s="8"/>
      <c r="R729" s="8"/>
      <c r="S729" s="8"/>
      <c r="T729" s="8"/>
      <c r="U729" s="8"/>
    </row>
    <row r="730" spans="1:21" s="6" customFormat="1" ht="30" x14ac:dyDescent="0.25">
      <c r="A730" s="64"/>
      <c r="B730" s="70"/>
      <c r="C730" s="51" t="s">
        <v>18</v>
      </c>
      <c r="D730" s="7">
        <f t="shared" si="284"/>
        <v>0</v>
      </c>
      <c r="E730" s="7"/>
      <c r="F730" s="7"/>
      <c r="G730" s="7"/>
      <c r="H730" s="7"/>
      <c r="I730" s="7"/>
      <c r="J730" s="7"/>
      <c r="K730" s="7">
        <v>0</v>
      </c>
      <c r="L730" s="7"/>
      <c r="M730" s="7"/>
      <c r="N730" s="7"/>
      <c r="O730" s="7"/>
      <c r="P730" s="21"/>
      <c r="Q730" s="8"/>
      <c r="R730" s="8"/>
      <c r="S730" s="8"/>
      <c r="T730" s="8"/>
      <c r="U730" s="8"/>
    </row>
    <row r="731" spans="1:21" s="6" customFormat="1" ht="30" x14ac:dyDescent="0.25">
      <c r="A731" s="62" t="s">
        <v>279</v>
      </c>
      <c r="B731" s="68" t="s">
        <v>201</v>
      </c>
      <c r="C731" s="51" t="s">
        <v>14</v>
      </c>
      <c r="D731" s="7">
        <f t="shared" si="284"/>
        <v>38260.870000000003</v>
      </c>
      <c r="E731" s="7">
        <f t="shared" ref="E731:P731" si="289">E732+E733+E734+E735</f>
        <v>0</v>
      </c>
      <c r="F731" s="7">
        <f t="shared" si="289"/>
        <v>0</v>
      </c>
      <c r="G731" s="7">
        <f t="shared" si="289"/>
        <v>0</v>
      </c>
      <c r="H731" s="7">
        <f t="shared" si="289"/>
        <v>0</v>
      </c>
      <c r="I731" s="7">
        <f t="shared" si="289"/>
        <v>0</v>
      </c>
      <c r="J731" s="7">
        <f t="shared" si="289"/>
        <v>0</v>
      </c>
      <c r="K731" s="7">
        <f t="shared" si="289"/>
        <v>215.19</v>
      </c>
      <c r="L731" s="7">
        <f t="shared" si="289"/>
        <v>38045.68</v>
      </c>
      <c r="M731" s="7">
        <f t="shared" si="289"/>
        <v>0</v>
      </c>
      <c r="N731" s="7">
        <f t="shared" si="289"/>
        <v>0</v>
      </c>
      <c r="O731" s="7">
        <f t="shared" si="289"/>
        <v>0</v>
      </c>
      <c r="P731" s="7">
        <f t="shared" si="289"/>
        <v>0</v>
      </c>
      <c r="Q731" s="8"/>
      <c r="R731" s="8"/>
      <c r="S731" s="8"/>
      <c r="T731" s="8"/>
      <c r="U731" s="8"/>
    </row>
    <row r="732" spans="1:21" s="6" customFormat="1" ht="30" x14ac:dyDescent="0.25">
      <c r="A732" s="63"/>
      <c r="B732" s="69"/>
      <c r="C732" s="51" t="s">
        <v>22</v>
      </c>
      <c r="D732" s="7">
        <f t="shared" si="284"/>
        <v>37392.089999999997</v>
      </c>
      <c r="E732" s="7"/>
      <c r="F732" s="7"/>
      <c r="G732" s="7"/>
      <c r="H732" s="7"/>
      <c r="I732" s="7"/>
      <c r="J732" s="7"/>
      <c r="K732" s="7">
        <v>210.31</v>
      </c>
      <c r="L732" s="7">
        <v>37181.78</v>
      </c>
      <c r="M732" s="7"/>
      <c r="N732" s="7"/>
      <c r="O732" s="7"/>
      <c r="P732" s="21"/>
      <c r="Q732" s="8"/>
      <c r="R732" s="8"/>
      <c r="S732" s="8"/>
      <c r="T732" s="8"/>
      <c r="U732" s="8"/>
    </row>
    <row r="733" spans="1:21" s="6" customFormat="1" ht="30" x14ac:dyDescent="0.25">
      <c r="A733" s="63"/>
      <c r="B733" s="69"/>
      <c r="C733" s="51" t="s">
        <v>16</v>
      </c>
      <c r="D733" s="7">
        <f t="shared" si="284"/>
        <v>763.19</v>
      </c>
      <c r="E733" s="7"/>
      <c r="F733" s="7"/>
      <c r="G733" s="7"/>
      <c r="H733" s="7"/>
      <c r="I733" s="7"/>
      <c r="J733" s="7"/>
      <c r="K733" s="7">
        <v>4.29</v>
      </c>
      <c r="L733" s="7">
        <v>758.9</v>
      </c>
      <c r="M733" s="7"/>
      <c r="N733" s="7"/>
      <c r="O733" s="7"/>
      <c r="P733" s="21"/>
      <c r="Q733" s="8"/>
      <c r="R733" s="8"/>
      <c r="S733" s="8"/>
      <c r="T733" s="8"/>
      <c r="U733" s="8"/>
    </row>
    <row r="734" spans="1:21" s="6" customFormat="1" ht="60" x14ac:dyDescent="0.25">
      <c r="A734" s="63"/>
      <c r="B734" s="69"/>
      <c r="C734" s="51" t="s">
        <v>17</v>
      </c>
      <c r="D734" s="7">
        <f t="shared" si="284"/>
        <v>105.59</v>
      </c>
      <c r="E734" s="7"/>
      <c r="F734" s="7"/>
      <c r="G734" s="7"/>
      <c r="H734" s="7"/>
      <c r="I734" s="7"/>
      <c r="J734" s="7"/>
      <c r="K734" s="7">
        <v>0.59</v>
      </c>
      <c r="L734" s="7">
        <v>105</v>
      </c>
      <c r="M734" s="7"/>
      <c r="N734" s="7"/>
      <c r="O734" s="7"/>
      <c r="P734" s="21"/>
      <c r="Q734" s="8"/>
      <c r="R734" s="8"/>
      <c r="S734" s="8"/>
      <c r="T734" s="8"/>
      <c r="U734" s="8"/>
    </row>
    <row r="735" spans="1:21" s="6" customFormat="1" ht="30" x14ac:dyDescent="0.25">
      <c r="A735" s="64"/>
      <c r="B735" s="70"/>
      <c r="C735" s="51" t="s">
        <v>18</v>
      </c>
      <c r="D735" s="7">
        <f t="shared" si="284"/>
        <v>0</v>
      </c>
      <c r="E735" s="7"/>
      <c r="F735" s="7"/>
      <c r="G735" s="7"/>
      <c r="H735" s="7"/>
      <c r="I735" s="7"/>
      <c r="J735" s="7"/>
      <c r="K735" s="7">
        <v>0</v>
      </c>
      <c r="L735" s="7"/>
      <c r="M735" s="7"/>
      <c r="N735" s="7"/>
      <c r="O735" s="7"/>
      <c r="P735" s="21"/>
      <c r="Q735" s="8"/>
      <c r="R735" s="8"/>
      <c r="S735" s="8"/>
      <c r="T735" s="8"/>
      <c r="U735" s="8"/>
    </row>
    <row r="736" spans="1:21" s="6" customFormat="1" ht="30" x14ac:dyDescent="0.25">
      <c r="A736" s="62" t="s">
        <v>280</v>
      </c>
      <c r="B736" s="68" t="s">
        <v>237</v>
      </c>
      <c r="C736" s="51" t="s">
        <v>14</v>
      </c>
      <c r="D736" s="7">
        <f t="shared" si="284"/>
        <v>159690.37</v>
      </c>
      <c r="E736" s="7">
        <f t="shared" ref="E736:P736" si="290">E737+E738+E739+E740</f>
        <v>0</v>
      </c>
      <c r="F736" s="7">
        <f t="shared" si="290"/>
        <v>0</v>
      </c>
      <c r="G736" s="7">
        <f t="shared" si="290"/>
        <v>0</v>
      </c>
      <c r="H736" s="7">
        <f t="shared" si="290"/>
        <v>0</v>
      </c>
      <c r="I736" s="7">
        <f t="shared" si="290"/>
        <v>0</v>
      </c>
      <c r="J736" s="7">
        <f t="shared" si="290"/>
        <v>0</v>
      </c>
      <c r="K736" s="7">
        <f t="shared" si="290"/>
        <v>0</v>
      </c>
      <c r="L736" s="7">
        <f t="shared" si="290"/>
        <v>0</v>
      </c>
      <c r="M736" s="7">
        <f t="shared" si="290"/>
        <v>63196.44</v>
      </c>
      <c r="N736" s="7">
        <f t="shared" si="290"/>
        <v>0</v>
      </c>
      <c r="O736" s="7">
        <f t="shared" si="290"/>
        <v>96493.93</v>
      </c>
      <c r="P736" s="7">
        <f t="shared" si="290"/>
        <v>0</v>
      </c>
      <c r="Q736" s="8"/>
      <c r="R736" s="8"/>
      <c r="S736" s="8"/>
      <c r="T736" s="8"/>
      <c r="U736" s="8"/>
    </row>
    <row r="737" spans="1:21" s="6" customFormat="1" ht="30" x14ac:dyDescent="0.25">
      <c r="A737" s="63"/>
      <c r="B737" s="69"/>
      <c r="C737" s="51" t="s">
        <v>22</v>
      </c>
      <c r="D737" s="7">
        <f t="shared" si="284"/>
        <v>134846.6</v>
      </c>
      <c r="E737" s="7"/>
      <c r="F737" s="7"/>
      <c r="G737" s="7"/>
      <c r="H737" s="7"/>
      <c r="I737" s="7"/>
      <c r="J737" s="7"/>
      <c r="K737" s="7"/>
      <c r="L737" s="7"/>
      <c r="M737" s="21">
        <v>53330.7</v>
      </c>
      <c r="N737" s="7"/>
      <c r="O737" s="24">
        <v>81515.899999999994</v>
      </c>
      <c r="P737" s="21"/>
      <c r="Q737" s="8"/>
      <c r="R737" s="8"/>
      <c r="S737" s="8"/>
      <c r="T737" s="8"/>
      <c r="U737" s="8"/>
    </row>
    <row r="738" spans="1:21" s="6" customFormat="1" ht="30" x14ac:dyDescent="0.25">
      <c r="A738" s="63"/>
      <c r="B738" s="69"/>
      <c r="C738" s="51" t="s">
        <v>16</v>
      </c>
      <c r="D738" s="7">
        <f t="shared" si="284"/>
        <v>21951.77</v>
      </c>
      <c r="E738" s="7"/>
      <c r="F738" s="7"/>
      <c r="G738" s="7"/>
      <c r="H738" s="7"/>
      <c r="I738" s="7"/>
      <c r="J738" s="7"/>
      <c r="K738" s="7"/>
      <c r="L738" s="7"/>
      <c r="M738" s="21">
        <v>8681.74</v>
      </c>
      <c r="N738" s="7"/>
      <c r="O738" s="24">
        <v>13270.03</v>
      </c>
      <c r="P738" s="21"/>
      <c r="Q738" s="8"/>
      <c r="R738" s="8"/>
      <c r="S738" s="8"/>
      <c r="T738" s="8"/>
      <c r="U738" s="8"/>
    </row>
    <row r="739" spans="1:21" s="6" customFormat="1" ht="60" x14ac:dyDescent="0.25">
      <c r="A739" s="63"/>
      <c r="B739" s="69"/>
      <c r="C739" s="51" t="s">
        <v>17</v>
      </c>
      <c r="D739" s="7">
        <f t="shared" si="284"/>
        <v>2892</v>
      </c>
      <c r="E739" s="7"/>
      <c r="F739" s="7"/>
      <c r="G739" s="7"/>
      <c r="H739" s="7"/>
      <c r="I739" s="7"/>
      <c r="J739" s="7"/>
      <c r="K739" s="7"/>
      <c r="L739" s="7"/>
      <c r="M739" s="41">
        <v>1184</v>
      </c>
      <c r="N739" s="7"/>
      <c r="O739" s="32">
        <v>1708</v>
      </c>
      <c r="P739" s="21"/>
      <c r="Q739" s="8"/>
      <c r="R739" s="8"/>
      <c r="S739" s="8"/>
      <c r="T739" s="8"/>
      <c r="U739" s="8"/>
    </row>
    <row r="740" spans="1:21" s="6" customFormat="1" ht="30" x14ac:dyDescent="0.25">
      <c r="A740" s="64"/>
      <c r="B740" s="70"/>
      <c r="C740" s="51" t="s">
        <v>18</v>
      </c>
      <c r="D740" s="7">
        <f t="shared" si="284"/>
        <v>0</v>
      </c>
      <c r="E740" s="7"/>
      <c r="F740" s="7"/>
      <c r="G740" s="7"/>
      <c r="H740" s="7"/>
      <c r="I740" s="7"/>
      <c r="J740" s="7"/>
      <c r="K740" s="7"/>
      <c r="L740" s="7"/>
      <c r="M740" s="30"/>
      <c r="N740" s="7"/>
      <c r="O740" s="30"/>
      <c r="P740" s="21"/>
      <c r="Q740" s="8"/>
      <c r="R740" s="8"/>
      <c r="S740" s="8"/>
      <c r="T740" s="8"/>
      <c r="U740" s="8"/>
    </row>
    <row r="741" spans="1:21" s="6" customFormat="1" ht="30" x14ac:dyDescent="0.25">
      <c r="A741" s="65" t="s">
        <v>293</v>
      </c>
      <c r="B741" s="71" t="s">
        <v>317</v>
      </c>
      <c r="C741" s="51" t="s">
        <v>14</v>
      </c>
      <c r="D741" s="7">
        <f t="shared" si="284"/>
        <v>82050.44</v>
      </c>
      <c r="E741" s="7">
        <f t="shared" ref="E741:P741" si="291">E742+E743+E744+E745</f>
        <v>0</v>
      </c>
      <c r="F741" s="7">
        <f t="shared" si="291"/>
        <v>0</v>
      </c>
      <c r="G741" s="7">
        <f t="shared" si="291"/>
        <v>0</v>
      </c>
      <c r="H741" s="7">
        <f t="shared" si="291"/>
        <v>0</v>
      </c>
      <c r="I741" s="7">
        <f t="shared" si="291"/>
        <v>0</v>
      </c>
      <c r="J741" s="7">
        <f t="shared" si="291"/>
        <v>0</v>
      </c>
      <c r="K741" s="7">
        <f t="shared" si="291"/>
        <v>0</v>
      </c>
      <c r="L741" s="7">
        <f t="shared" si="291"/>
        <v>0</v>
      </c>
      <c r="M741" s="7">
        <f t="shared" si="291"/>
        <v>16905.54</v>
      </c>
      <c r="N741" s="7">
        <f t="shared" si="291"/>
        <v>32615.759999999998</v>
      </c>
      <c r="O741" s="7">
        <f t="shared" si="291"/>
        <v>32529.14</v>
      </c>
      <c r="P741" s="7">
        <f t="shared" si="291"/>
        <v>0</v>
      </c>
      <c r="Q741" s="8"/>
      <c r="R741" s="8"/>
      <c r="S741" s="8"/>
      <c r="T741" s="8"/>
      <c r="U741" s="8"/>
    </row>
    <row r="742" spans="1:21" s="6" customFormat="1" ht="30" x14ac:dyDescent="0.25">
      <c r="A742" s="66"/>
      <c r="B742" s="72"/>
      <c r="C742" s="51" t="s">
        <v>22</v>
      </c>
      <c r="D742" s="7">
        <f t="shared" si="284"/>
        <v>80409.429999999993</v>
      </c>
      <c r="E742" s="7"/>
      <c r="F742" s="7"/>
      <c r="G742" s="7"/>
      <c r="H742" s="7"/>
      <c r="I742" s="7"/>
      <c r="J742" s="7"/>
      <c r="K742" s="7"/>
      <c r="L742" s="7"/>
      <c r="M742" s="21">
        <v>16567.419999999998</v>
      </c>
      <c r="N742" s="7">
        <v>31963.45</v>
      </c>
      <c r="O742" s="24">
        <v>31878.560000000001</v>
      </c>
      <c r="P742" s="21"/>
      <c r="Q742" s="8"/>
      <c r="R742" s="8"/>
      <c r="S742" s="8"/>
      <c r="T742" s="8"/>
      <c r="U742" s="8"/>
    </row>
    <row r="743" spans="1:21" s="6" customFormat="1" ht="30" x14ac:dyDescent="0.25">
      <c r="A743" s="66"/>
      <c r="B743" s="72"/>
      <c r="C743" s="51" t="s">
        <v>16</v>
      </c>
      <c r="D743" s="7">
        <f t="shared" si="284"/>
        <v>1641.01</v>
      </c>
      <c r="E743" s="7"/>
      <c r="F743" s="7"/>
      <c r="G743" s="7"/>
      <c r="H743" s="7"/>
      <c r="I743" s="7"/>
      <c r="J743" s="7"/>
      <c r="K743" s="7"/>
      <c r="L743" s="7"/>
      <c r="M743" s="21">
        <v>338.12</v>
      </c>
      <c r="N743" s="7">
        <v>652.30999999999995</v>
      </c>
      <c r="O743" s="24">
        <v>650.58000000000004</v>
      </c>
      <c r="P743" s="21"/>
      <c r="Q743" s="8"/>
      <c r="R743" s="8"/>
      <c r="S743" s="8"/>
      <c r="T743" s="8"/>
      <c r="U743" s="8"/>
    </row>
    <row r="744" spans="1:21" s="6" customFormat="1" ht="60" x14ac:dyDescent="0.25">
      <c r="A744" s="66"/>
      <c r="B744" s="72"/>
      <c r="C744" s="51" t="s">
        <v>17</v>
      </c>
      <c r="D744" s="7">
        <f t="shared" si="284"/>
        <v>0</v>
      </c>
      <c r="E744" s="7"/>
      <c r="F744" s="7"/>
      <c r="G744" s="7"/>
      <c r="H744" s="7"/>
      <c r="I744" s="7"/>
      <c r="J744" s="7"/>
      <c r="K744" s="7"/>
      <c r="L744" s="7"/>
      <c r="M744" s="41"/>
      <c r="N744" s="7"/>
      <c r="O744" s="36"/>
      <c r="P744" s="21"/>
      <c r="Q744" s="8"/>
      <c r="R744" s="8"/>
      <c r="S744" s="8"/>
      <c r="T744" s="8"/>
      <c r="U744" s="8"/>
    </row>
    <row r="745" spans="1:21" s="6" customFormat="1" ht="30" x14ac:dyDescent="0.25">
      <c r="A745" s="67"/>
      <c r="B745" s="73"/>
      <c r="C745" s="51" t="s">
        <v>18</v>
      </c>
      <c r="D745" s="7">
        <f t="shared" si="284"/>
        <v>0</v>
      </c>
      <c r="E745" s="7"/>
      <c r="F745" s="7"/>
      <c r="G745" s="7"/>
      <c r="H745" s="7"/>
      <c r="I745" s="7"/>
      <c r="J745" s="7"/>
      <c r="K745" s="7"/>
      <c r="L745" s="7"/>
      <c r="M745" s="30"/>
      <c r="N745" s="7"/>
      <c r="O745" s="30"/>
      <c r="P745" s="21"/>
      <c r="Q745" s="8"/>
      <c r="R745" s="8"/>
      <c r="S745" s="8"/>
      <c r="T745" s="8"/>
      <c r="U745" s="8"/>
    </row>
    <row r="746" spans="1:21" s="6" customFormat="1" ht="30" x14ac:dyDescent="0.25">
      <c r="A746" s="62" t="s">
        <v>311</v>
      </c>
      <c r="B746" s="68" t="s">
        <v>318</v>
      </c>
      <c r="C746" s="51" t="s">
        <v>14</v>
      </c>
      <c r="D746" s="7">
        <f t="shared" si="284"/>
        <v>6658.79</v>
      </c>
      <c r="E746" s="7">
        <f t="shared" ref="E746:M746" si="292">E747+E748+E749+E750</f>
        <v>0</v>
      </c>
      <c r="F746" s="7">
        <f t="shared" si="292"/>
        <v>0</v>
      </c>
      <c r="G746" s="7">
        <f t="shared" si="292"/>
        <v>0</v>
      </c>
      <c r="H746" s="7">
        <f t="shared" si="292"/>
        <v>0</v>
      </c>
      <c r="I746" s="7">
        <f t="shared" si="292"/>
        <v>0</v>
      </c>
      <c r="J746" s="7">
        <f t="shared" si="292"/>
        <v>0</v>
      </c>
      <c r="K746" s="7">
        <f t="shared" si="292"/>
        <v>0</v>
      </c>
      <c r="L746" s="7">
        <f t="shared" si="292"/>
        <v>0</v>
      </c>
      <c r="M746" s="7">
        <f t="shared" si="292"/>
        <v>0</v>
      </c>
      <c r="N746" s="7">
        <f>N747+N748+N749+N750</f>
        <v>0</v>
      </c>
      <c r="O746" s="7">
        <f>O747+O748+O749+O750</f>
        <v>6658.79</v>
      </c>
      <c r="P746" s="7">
        <f t="shared" ref="P746" si="293">P747+P748+P749+P750</f>
        <v>0</v>
      </c>
      <c r="Q746" s="8"/>
      <c r="R746" s="8"/>
      <c r="S746" s="8"/>
      <c r="T746" s="8"/>
      <c r="U746" s="8"/>
    </row>
    <row r="747" spans="1:21" s="6" customFormat="1" ht="30" x14ac:dyDescent="0.25">
      <c r="A747" s="63"/>
      <c r="B747" s="69"/>
      <c r="C747" s="51" t="s">
        <v>22</v>
      </c>
      <c r="D747" s="7">
        <f t="shared" si="284"/>
        <v>6508.86</v>
      </c>
      <c r="E747" s="7"/>
      <c r="F747" s="7"/>
      <c r="G747" s="7"/>
      <c r="H747" s="7"/>
      <c r="I747" s="7"/>
      <c r="J747" s="7"/>
      <c r="K747" s="7"/>
      <c r="L747" s="7"/>
      <c r="M747" s="30"/>
      <c r="N747" s="7"/>
      <c r="O747" s="24">
        <v>6508.86</v>
      </c>
      <c r="P747" s="21"/>
      <c r="Q747" s="8"/>
      <c r="R747" s="8"/>
      <c r="S747" s="8"/>
      <c r="T747" s="8"/>
      <c r="U747" s="8"/>
    </row>
    <row r="748" spans="1:21" s="6" customFormat="1" ht="30" x14ac:dyDescent="0.25">
      <c r="A748" s="63"/>
      <c r="B748" s="69"/>
      <c r="C748" s="51" t="s">
        <v>16</v>
      </c>
      <c r="D748" s="7">
        <f t="shared" si="284"/>
        <v>132.84</v>
      </c>
      <c r="E748" s="7"/>
      <c r="F748" s="7"/>
      <c r="G748" s="7"/>
      <c r="H748" s="7"/>
      <c r="I748" s="7"/>
      <c r="J748" s="7"/>
      <c r="K748" s="7"/>
      <c r="L748" s="7"/>
      <c r="M748" s="30"/>
      <c r="N748" s="7"/>
      <c r="O748" s="24">
        <v>132.84</v>
      </c>
      <c r="P748" s="21"/>
      <c r="Q748" s="8"/>
      <c r="R748" s="8"/>
      <c r="S748" s="8"/>
      <c r="T748" s="8"/>
      <c r="U748" s="8"/>
    </row>
    <row r="749" spans="1:21" s="6" customFormat="1" ht="60" x14ac:dyDescent="0.25">
      <c r="A749" s="63"/>
      <c r="B749" s="69"/>
      <c r="C749" s="51" t="s">
        <v>17</v>
      </c>
      <c r="D749" s="7">
        <f t="shared" si="284"/>
        <v>17.09</v>
      </c>
      <c r="E749" s="7"/>
      <c r="F749" s="7"/>
      <c r="G749" s="7"/>
      <c r="H749" s="7"/>
      <c r="I749" s="7"/>
      <c r="J749" s="7"/>
      <c r="K749" s="7"/>
      <c r="L749" s="7"/>
      <c r="M749" s="30"/>
      <c r="N749" s="7"/>
      <c r="O749" s="32">
        <v>17.09</v>
      </c>
      <c r="P749" s="21"/>
      <c r="Q749" s="8"/>
      <c r="R749" s="8"/>
      <c r="S749" s="8"/>
      <c r="T749" s="8"/>
      <c r="U749" s="8"/>
    </row>
    <row r="750" spans="1:21" s="6" customFormat="1" ht="30" x14ac:dyDescent="0.25">
      <c r="A750" s="64"/>
      <c r="B750" s="70"/>
      <c r="C750" s="51" t="s">
        <v>18</v>
      </c>
      <c r="D750" s="7">
        <f t="shared" si="284"/>
        <v>0</v>
      </c>
      <c r="E750" s="7"/>
      <c r="F750" s="7"/>
      <c r="G750" s="7"/>
      <c r="H750" s="7"/>
      <c r="I750" s="7"/>
      <c r="J750" s="7"/>
      <c r="K750" s="7"/>
      <c r="L750" s="7"/>
      <c r="M750" s="30"/>
      <c r="N750" s="7"/>
      <c r="O750" s="30"/>
      <c r="P750" s="21"/>
      <c r="Q750" s="8"/>
      <c r="R750" s="8"/>
      <c r="S750" s="8"/>
      <c r="T750" s="8"/>
      <c r="U750" s="8"/>
    </row>
    <row r="751" spans="1:21" s="6" customFormat="1" ht="30" x14ac:dyDescent="0.25">
      <c r="A751" s="94" t="s">
        <v>338</v>
      </c>
      <c r="B751" s="60" t="s">
        <v>340</v>
      </c>
      <c r="C751" s="51" t="s">
        <v>14</v>
      </c>
      <c r="D751" s="7">
        <f t="shared" si="284"/>
        <v>325035.15999999997</v>
      </c>
      <c r="E751" s="7">
        <f t="shared" ref="E751:P751" si="294">E752+E753+E754+E755</f>
        <v>0</v>
      </c>
      <c r="F751" s="7">
        <f t="shared" si="294"/>
        <v>0</v>
      </c>
      <c r="G751" s="7">
        <f t="shared" si="294"/>
        <v>0</v>
      </c>
      <c r="H751" s="7">
        <f t="shared" si="294"/>
        <v>0</v>
      </c>
      <c r="I751" s="7">
        <f t="shared" si="294"/>
        <v>0</v>
      </c>
      <c r="J751" s="7">
        <f t="shared" si="294"/>
        <v>0</v>
      </c>
      <c r="K751" s="7">
        <f t="shared" si="294"/>
        <v>0</v>
      </c>
      <c r="L751" s="7">
        <f t="shared" si="294"/>
        <v>0</v>
      </c>
      <c r="M751" s="7">
        <f t="shared" si="294"/>
        <v>0</v>
      </c>
      <c r="N751" s="7">
        <f t="shared" si="294"/>
        <v>0</v>
      </c>
      <c r="O751" s="7">
        <f t="shared" si="294"/>
        <v>0</v>
      </c>
      <c r="P751" s="7">
        <f t="shared" si="294"/>
        <v>325035.15999999997</v>
      </c>
      <c r="Q751" s="8"/>
      <c r="R751" s="8"/>
      <c r="S751" s="8"/>
      <c r="T751" s="8"/>
      <c r="U751" s="8"/>
    </row>
    <row r="752" spans="1:21" s="6" customFormat="1" ht="30" x14ac:dyDescent="0.25">
      <c r="A752" s="94"/>
      <c r="B752" s="60"/>
      <c r="C752" s="51" t="s">
        <v>22</v>
      </c>
      <c r="D752" s="7">
        <f t="shared" si="284"/>
        <v>244894.4</v>
      </c>
      <c r="E752" s="7"/>
      <c r="F752" s="7"/>
      <c r="G752" s="7"/>
      <c r="H752" s="7"/>
      <c r="I752" s="7"/>
      <c r="J752" s="7"/>
      <c r="K752" s="7"/>
      <c r="L752" s="7"/>
      <c r="M752" s="30"/>
      <c r="N752" s="7"/>
      <c r="O752" s="30"/>
      <c r="P752" s="21">
        <v>244894.4</v>
      </c>
      <c r="Q752" s="8"/>
      <c r="R752" s="8"/>
      <c r="S752" s="8"/>
      <c r="T752" s="8"/>
      <c r="U752" s="8"/>
    </row>
    <row r="753" spans="1:21" s="6" customFormat="1" ht="30" x14ac:dyDescent="0.25">
      <c r="A753" s="94"/>
      <c r="B753" s="60"/>
      <c r="C753" s="51" t="s">
        <v>16</v>
      </c>
      <c r="D753" s="7">
        <f t="shared" si="284"/>
        <v>70763.66</v>
      </c>
      <c r="E753" s="7"/>
      <c r="F753" s="7"/>
      <c r="G753" s="7"/>
      <c r="H753" s="7"/>
      <c r="I753" s="7"/>
      <c r="J753" s="7"/>
      <c r="K753" s="7"/>
      <c r="L753" s="7"/>
      <c r="M753" s="30"/>
      <c r="N753" s="7"/>
      <c r="O753" s="30"/>
      <c r="P753" s="21">
        <v>70763.66</v>
      </c>
      <c r="Q753" s="8"/>
      <c r="R753" s="8"/>
      <c r="S753" s="8"/>
      <c r="T753" s="8"/>
      <c r="U753" s="8"/>
    </row>
    <row r="754" spans="1:21" s="6" customFormat="1" ht="60" x14ac:dyDescent="0.25">
      <c r="A754" s="94"/>
      <c r="B754" s="60"/>
      <c r="C754" s="51" t="s">
        <v>17</v>
      </c>
      <c r="D754" s="7">
        <f t="shared" si="284"/>
        <v>9377.1</v>
      </c>
      <c r="E754" s="7"/>
      <c r="F754" s="7"/>
      <c r="G754" s="7"/>
      <c r="H754" s="7"/>
      <c r="I754" s="7"/>
      <c r="J754" s="7"/>
      <c r="K754" s="7"/>
      <c r="L754" s="7"/>
      <c r="M754" s="30"/>
      <c r="N754" s="7"/>
      <c r="O754" s="30"/>
      <c r="P754" s="21">
        <v>9377.1</v>
      </c>
      <c r="Q754" s="8"/>
      <c r="R754" s="8"/>
      <c r="S754" s="8"/>
      <c r="T754" s="8"/>
      <c r="U754" s="8"/>
    </row>
    <row r="755" spans="1:21" s="6" customFormat="1" ht="30" x14ac:dyDescent="0.25">
      <c r="A755" s="94"/>
      <c r="B755" s="60"/>
      <c r="C755" s="51" t="s">
        <v>18</v>
      </c>
      <c r="D755" s="7">
        <f t="shared" si="284"/>
        <v>0</v>
      </c>
      <c r="E755" s="7"/>
      <c r="F755" s="7"/>
      <c r="G755" s="7"/>
      <c r="H755" s="7"/>
      <c r="I755" s="7"/>
      <c r="J755" s="7"/>
      <c r="K755" s="7"/>
      <c r="L755" s="7"/>
      <c r="M755" s="30"/>
      <c r="N755" s="7"/>
      <c r="O755" s="30"/>
      <c r="P755" s="21"/>
      <c r="Q755" s="8"/>
      <c r="R755" s="8"/>
      <c r="S755" s="8"/>
      <c r="T755" s="8"/>
      <c r="U755" s="8"/>
    </row>
    <row r="756" spans="1:21" s="6" customFormat="1" ht="30" x14ac:dyDescent="0.25">
      <c r="A756" s="94" t="s">
        <v>339</v>
      </c>
      <c r="B756" s="60" t="s">
        <v>341</v>
      </c>
      <c r="C756" s="51" t="s">
        <v>14</v>
      </c>
      <c r="D756" s="7">
        <f t="shared" si="284"/>
        <v>380187.47</v>
      </c>
      <c r="E756" s="7">
        <f t="shared" ref="E756:P756" si="295">E757+E758+E759+E760</f>
        <v>0</v>
      </c>
      <c r="F756" s="7">
        <f t="shared" si="295"/>
        <v>0</v>
      </c>
      <c r="G756" s="7">
        <f t="shared" si="295"/>
        <v>0</v>
      </c>
      <c r="H756" s="7">
        <f t="shared" si="295"/>
        <v>0</v>
      </c>
      <c r="I756" s="7">
        <f t="shared" si="295"/>
        <v>0</v>
      </c>
      <c r="J756" s="7">
        <f t="shared" si="295"/>
        <v>0</v>
      </c>
      <c r="K756" s="7">
        <f t="shared" si="295"/>
        <v>0</v>
      </c>
      <c r="L756" s="7">
        <f t="shared" si="295"/>
        <v>0</v>
      </c>
      <c r="M756" s="7">
        <f t="shared" si="295"/>
        <v>0</v>
      </c>
      <c r="N756" s="7">
        <f t="shared" si="295"/>
        <v>0</v>
      </c>
      <c r="O756" s="7">
        <f t="shared" si="295"/>
        <v>0</v>
      </c>
      <c r="P756" s="7">
        <f t="shared" si="295"/>
        <v>380187.47</v>
      </c>
      <c r="Q756" s="8"/>
      <c r="R756" s="8"/>
      <c r="S756" s="8"/>
      <c r="T756" s="8"/>
      <c r="U756" s="8"/>
    </row>
    <row r="757" spans="1:21" s="6" customFormat="1" ht="30" x14ac:dyDescent="0.25">
      <c r="A757" s="94"/>
      <c r="B757" s="60"/>
      <c r="C757" s="51" t="s">
        <v>22</v>
      </c>
      <c r="D757" s="7">
        <f t="shared" si="284"/>
        <v>379531.72</v>
      </c>
      <c r="E757" s="7">
        <f>E762+E767</f>
        <v>0</v>
      </c>
      <c r="F757" s="7">
        <f t="shared" ref="F757:O757" si="296">F762+F767</f>
        <v>0</v>
      </c>
      <c r="G757" s="7">
        <f t="shared" si="296"/>
        <v>0</v>
      </c>
      <c r="H757" s="7">
        <f t="shared" si="296"/>
        <v>0</v>
      </c>
      <c r="I757" s="7">
        <f t="shared" si="296"/>
        <v>0</v>
      </c>
      <c r="J757" s="7">
        <f t="shared" si="296"/>
        <v>0</v>
      </c>
      <c r="K757" s="7">
        <f t="shared" si="296"/>
        <v>0</v>
      </c>
      <c r="L757" s="7">
        <f t="shared" si="296"/>
        <v>0</v>
      </c>
      <c r="M757" s="7">
        <f t="shared" si="296"/>
        <v>0</v>
      </c>
      <c r="N757" s="7">
        <f t="shared" si="296"/>
        <v>0</v>
      </c>
      <c r="O757" s="7">
        <f t="shared" si="296"/>
        <v>0</v>
      </c>
      <c r="P757" s="7">
        <f>P762+P767+P772</f>
        <v>379531.72</v>
      </c>
      <c r="Q757" s="8"/>
      <c r="R757" s="8"/>
      <c r="S757" s="8"/>
      <c r="T757" s="8"/>
      <c r="U757" s="8"/>
    </row>
    <row r="758" spans="1:21" s="6" customFormat="1" ht="30" x14ac:dyDescent="0.25">
      <c r="A758" s="94"/>
      <c r="B758" s="60"/>
      <c r="C758" s="51" t="s">
        <v>16</v>
      </c>
      <c r="D758" s="7">
        <f t="shared" si="284"/>
        <v>655.75</v>
      </c>
      <c r="E758" s="7">
        <f t="shared" ref="E758:O760" si="297">E763+E768</f>
        <v>0</v>
      </c>
      <c r="F758" s="7">
        <f t="shared" si="297"/>
        <v>0</v>
      </c>
      <c r="G758" s="7">
        <f t="shared" si="297"/>
        <v>0</v>
      </c>
      <c r="H758" s="7">
        <f t="shared" si="297"/>
        <v>0</v>
      </c>
      <c r="I758" s="7">
        <f t="shared" si="297"/>
        <v>0</v>
      </c>
      <c r="J758" s="7">
        <f t="shared" si="297"/>
        <v>0</v>
      </c>
      <c r="K758" s="7">
        <f t="shared" si="297"/>
        <v>0</v>
      </c>
      <c r="L758" s="7">
        <f t="shared" si="297"/>
        <v>0</v>
      </c>
      <c r="M758" s="7">
        <f t="shared" si="297"/>
        <v>0</v>
      </c>
      <c r="N758" s="7">
        <f t="shared" si="297"/>
        <v>0</v>
      </c>
      <c r="O758" s="7">
        <f t="shared" si="297"/>
        <v>0</v>
      </c>
      <c r="P758" s="7">
        <f t="shared" ref="P758:P760" si="298">P763+P768+P773</f>
        <v>655.75</v>
      </c>
      <c r="Q758" s="8"/>
      <c r="R758" s="8"/>
      <c r="S758" s="8"/>
      <c r="T758" s="8"/>
      <c r="U758" s="8"/>
    </row>
    <row r="759" spans="1:21" s="6" customFormat="1" ht="60" x14ac:dyDescent="0.25">
      <c r="A759" s="94"/>
      <c r="B759" s="60"/>
      <c r="C759" s="51" t="s">
        <v>17</v>
      </c>
      <c r="D759" s="7">
        <f t="shared" si="284"/>
        <v>0</v>
      </c>
      <c r="E759" s="7">
        <f t="shared" si="297"/>
        <v>0</v>
      </c>
      <c r="F759" s="7">
        <f t="shared" si="297"/>
        <v>0</v>
      </c>
      <c r="G759" s="7">
        <f t="shared" si="297"/>
        <v>0</v>
      </c>
      <c r="H759" s="7">
        <f t="shared" si="297"/>
        <v>0</v>
      </c>
      <c r="I759" s="7">
        <f t="shared" si="297"/>
        <v>0</v>
      </c>
      <c r="J759" s="7">
        <f t="shared" si="297"/>
        <v>0</v>
      </c>
      <c r="K759" s="7">
        <f t="shared" si="297"/>
        <v>0</v>
      </c>
      <c r="L759" s="7">
        <f t="shared" si="297"/>
        <v>0</v>
      </c>
      <c r="M759" s="7">
        <f t="shared" si="297"/>
        <v>0</v>
      </c>
      <c r="N759" s="7">
        <f t="shared" si="297"/>
        <v>0</v>
      </c>
      <c r="O759" s="7">
        <f t="shared" si="297"/>
        <v>0</v>
      </c>
      <c r="P759" s="7">
        <f t="shared" si="298"/>
        <v>0</v>
      </c>
      <c r="Q759" s="8"/>
      <c r="R759" s="8"/>
      <c r="S759" s="8"/>
      <c r="T759" s="8"/>
      <c r="U759" s="8"/>
    </row>
    <row r="760" spans="1:21" s="6" customFormat="1" ht="30" x14ac:dyDescent="0.25">
      <c r="A760" s="94"/>
      <c r="B760" s="60"/>
      <c r="C760" s="51" t="s">
        <v>18</v>
      </c>
      <c r="D760" s="7">
        <f t="shared" si="284"/>
        <v>0</v>
      </c>
      <c r="E760" s="7">
        <f t="shared" si="297"/>
        <v>0</v>
      </c>
      <c r="F760" s="7">
        <f t="shared" si="297"/>
        <v>0</v>
      </c>
      <c r="G760" s="7">
        <f t="shared" si="297"/>
        <v>0</v>
      </c>
      <c r="H760" s="7">
        <f t="shared" si="297"/>
        <v>0</v>
      </c>
      <c r="I760" s="7">
        <f t="shared" si="297"/>
        <v>0</v>
      </c>
      <c r="J760" s="7">
        <f t="shared" si="297"/>
        <v>0</v>
      </c>
      <c r="K760" s="7">
        <f t="shared" si="297"/>
        <v>0</v>
      </c>
      <c r="L760" s="7">
        <f t="shared" si="297"/>
        <v>0</v>
      </c>
      <c r="M760" s="7">
        <f t="shared" si="297"/>
        <v>0</v>
      </c>
      <c r="N760" s="7">
        <f t="shared" si="297"/>
        <v>0</v>
      </c>
      <c r="O760" s="7">
        <f t="shared" si="297"/>
        <v>0</v>
      </c>
      <c r="P760" s="7">
        <f t="shared" si="298"/>
        <v>0</v>
      </c>
      <c r="Q760" s="8"/>
      <c r="R760" s="8"/>
      <c r="S760" s="8"/>
      <c r="T760" s="8"/>
      <c r="U760" s="8"/>
    </row>
    <row r="761" spans="1:21" s="6" customFormat="1" ht="39.75" customHeight="1" x14ac:dyDescent="0.25">
      <c r="A761" s="94" t="s">
        <v>342</v>
      </c>
      <c r="B761" s="60" t="s">
        <v>344</v>
      </c>
      <c r="C761" s="51" t="s">
        <v>14</v>
      </c>
      <c r="D761" s="7">
        <f t="shared" si="284"/>
        <v>335134.8</v>
      </c>
      <c r="E761" s="7">
        <f t="shared" ref="E761:P761" si="299">E762+E763+E764+E765</f>
        <v>0</v>
      </c>
      <c r="F761" s="7">
        <f t="shared" si="299"/>
        <v>0</v>
      </c>
      <c r="G761" s="7">
        <f t="shared" si="299"/>
        <v>0</v>
      </c>
      <c r="H761" s="7">
        <f t="shared" si="299"/>
        <v>0</v>
      </c>
      <c r="I761" s="7">
        <f t="shared" si="299"/>
        <v>0</v>
      </c>
      <c r="J761" s="7">
        <f t="shared" si="299"/>
        <v>0</v>
      </c>
      <c r="K761" s="7">
        <f t="shared" si="299"/>
        <v>0</v>
      </c>
      <c r="L761" s="7">
        <f t="shared" si="299"/>
        <v>0</v>
      </c>
      <c r="M761" s="7">
        <f t="shared" si="299"/>
        <v>0</v>
      </c>
      <c r="N761" s="7">
        <f t="shared" si="299"/>
        <v>0</v>
      </c>
      <c r="O761" s="7">
        <f t="shared" si="299"/>
        <v>0</v>
      </c>
      <c r="P761" s="7">
        <f t="shared" si="299"/>
        <v>335134.8</v>
      </c>
      <c r="Q761" s="8"/>
      <c r="R761" s="8"/>
      <c r="S761" s="8"/>
      <c r="T761" s="8"/>
      <c r="U761" s="8"/>
    </row>
    <row r="762" spans="1:21" s="6" customFormat="1" ht="42" customHeight="1" x14ac:dyDescent="0.25">
      <c r="A762" s="94"/>
      <c r="B762" s="60"/>
      <c r="C762" s="51" t="s">
        <v>22</v>
      </c>
      <c r="D762" s="7">
        <f t="shared" si="284"/>
        <v>335134.8</v>
      </c>
      <c r="E762" s="7"/>
      <c r="F762" s="7"/>
      <c r="G762" s="7"/>
      <c r="H762" s="7"/>
      <c r="I762" s="7"/>
      <c r="J762" s="7"/>
      <c r="K762" s="7"/>
      <c r="L762" s="7"/>
      <c r="M762" s="30"/>
      <c r="N762" s="7"/>
      <c r="O762" s="30"/>
      <c r="P762" s="21">
        <v>335134.8</v>
      </c>
      <c r="Q762" s="8"/>
      <c r="R762" s="8"/>
      <c r="S762" s="8"/>
      <c r="T762" s="8"/>
      <c r="U762" s="8"/>
    </row>
    <row r="763" spans="1:21" s="6" customFormat="1" ht="30" x14ac:dyDescent="0.25">
      <c r="A763" s="94"/>
      <c r="B763" s="60"/>
      <c r="C763" s="51" t="s">
        <v>16</v>
      </c>
      <c r="D763" s="7">
        <f t="shared" si="284"/>
        <v>0</v>
      </c>
      <c r="E763" s="7"/>
      <c r="F763" s="7"/>
      <c r="G763" s="7"/>
      <c r="H763" s="7"/>
      <c r="I763" s="7"/>
      <c r="J763" s="7"/>
      <c r="K763" s="7"/>
      <c r="L763" s="7"/>
      <c r="M763" s="30"/>
      <c r="N763" s="7"/>
      <c r="O763" s="30"/>
      <c r="P763" s="21"/>
      <c r="Q763" s="8"/>
      <c r="R763" s="8"/>
      <c r="S763" s="8"/>
      <c r="T763" s="8"/>
      <c r="U763" s="8"/>
    </row>
    <row r="764" spans="1:21" s="6" customFormat="1" ht="60" x14ac:dyDescent="0.25">
      <c r="A764" s="94"/>
      <c r="B764" s="60"/>
      <c r="C764" s="51" t="s">
        <v>17</v>
      </c>
      <c r="D764" s="7">
        <f t="shared" si="284"/>
        <v>0</v>
      </c>
      <c r="E764" s="7"/>
      <c r="F764" s="7"/>
      <c r="G764" s="7"/>
      <c r="H764" s="7"/>
      <c r="I764" s="7"/>
      <c r="J764" s="7"/>
      <c r="K764" s="7"/>
      <c r="L764" s="7"/>
      <c r="M764" s="30"/>
      <c r="N764" s="7"/>
      <c r="O764" s="30"/>
      <c r="P764" s="21"/>
      <c r="Q764" s="8"/>
      <c r="R764" s="8"/>
      <c r="S764" s="8"/>
      <c r="T764" s="8"/>
      <c r="U764" s="8"/>
    </row>
    <row r="765" spans="1:21" s="6" customFormat="1" ht="40.5" customHeight="1" x14ac:dyDescent="0.25">
      <c r="A765" s="94"/>
      <c r="B765" s="60"/>
      <c r="C765" s="51" t="s">
        <v>18</v>
      </c>
      <c r="D765" s="7">
        <f t="shared" si="284"/>
        <v>0</v>
      </c>
      <c r="E765" s="7"/>
      <c r="F765" s="7"/>
      <c r="G765" s="7"/>
      <c r="H765" s="7"/>
      <c r="I765" s="7"/>
      <c r="J765" s="7"/>
      <c r="K765" s="7"/>
      <c r="L765" s="7"/>
      <c r="M765" s="30"/>
      <c r="N765" s="7"/>
      <c r="O765" s="30"/>
      <c r="P765" s="21"/>
      <c r="Q765" s="8"/>
      <c r="R765" s="8"/>
      <c r="S765" s="8"/>
      <c r="T765" s="8"/>
      <c r="U765" s="8"/>
    </row>
    <row r="766" spans="1:21" s="6" customFormat="1" ht="30" x14ac:dyDescent="0.25">
      <c r="A766" s="94" t="s">
        <v>343</v>
      </c>
      <c r="B766" s="68" t="s">
        <v>356</v>
      </c>
      <c r="C766" s="51" t="s">
        <v>14</v>
      </c>
      <c r="D766" s="7">
        <f t="shared" si="284"/>
        <v>32787.730000000003</v>
      </c>
      <c r="E766" s="7">
        <f t="shared" ref="E766:P766" si="300">E767+E768+E769+E770</f>
        <v>0</v>
      </c>
      <c r="F766" s="7">
        <f t="shared" si="300"/>
        <v>0</v>
      </c>
      <c r="G766" s="7">
        <f t="shared" si="300"/>
        <v>0</v>
      </c>
      <c r="H766" s="7">
        <f t="shared" si="300"/>
        <v>0</v>
      </c>
      <c r="I766" s="7">
        <f t="shared" si="300"/>
        <v>0</v>
      </c>
      <c r="J766" s="7">
        <f t="shared" si="300"/>
        <v>0</v>
      </c>
      <c r="K766" s="7">
        <f t="shared" si="300"/>
        <v>0</v>
      </c>
      <c r="L766" s="7">
        <f t="shared" si="300"/>
        <v>0</v>
      </c>
      <c r="M766" s="7">
        <f t="shared" si="300"/>
        <v>0</v>
      </c>
      <c r="N766" s="7">
        <f t="shared" si="300"/>
        <v>0</v>
      </c>
      <c r="O766" s="7">
        <f t="shared" si="300"/>
        <v>0</v>
      </c>
      <c r="P766" s="7">
        <f t="shared" si="300"/>
        <v>32787.730000000003</v>
      </c>
      <c r="Q766" s="8"/>
      <c r="R766" s="8"/>
      <c r="S766" s="8"/>
      <c r="T766" s="8"/>
      <c r="U766" s="8"/>
    </row>
    <row r="767" spans="1:21" s="6" customFormat="1" ht="30" x14ac:dyDescent="0.25">
      <c r="A767" s="94"/>
      <c r="B767" s="69"/>
      <c r="C767" s="51" t="s">
        <v>22</v>
      </c>
      <c r="D767" s="7">
        <f t="shared" si="284"/>
        <v>32131.98</v>
      </c>
      <c r="E767" s="7"/>
      <c r="F767" s="7"/>
      <c r="G767" s="7"/>
      <c r="H767" s="7"/>
      <c r="I767" s="7"/>
      <c r="J767" s="7"/>
      <c r="K767" s="7"/>
      <c r="L767" s="7"/>
      <c r="M767" s="30"/>
      <c r="N767" s="7"/>
      <c r="O767" s="30"/>
      <c r="P767" s="21">
        <v>32131.98</v>
      </c>
      <c r="Q767" s="8"/>
      <c r="R767" s="8"/>
      <c r="S767" s="8"/>
      <c r="T767" s="8"/>
      <c r="U767" s="8"/>
    </row>
    <row r="768" spans="1:21" s="6" customFormat="1" ht="30" x14ac:dyDescent="0.25">
      <c r="A768" s="94"/>
      <c r="B768" s="69"/>
      <c r="C768" s="51" t="s">
        <v>16</v>
      </c>
      <c r="D768" s="7">
        <f t="shared" si="284"/>
        <v>655.75</v>
      </c>
      <c r="E768" s="7"/>
      <c r="F768" s="7"/>
      <c r="G768" s="7"/>
      <c r="H768" s="7"/>
      <c r="I768" s="7"/>
      <c r="J768" s="7"/>
      <c r="K768" s="7"/>
      <c r="L768" s="7"/>
      <c r="M768" s="30"/>
      <c r="N768" s="7"/>
      <c r="O768" s="30"/>
      <c r="P768" s="21">
        <v>655.75</v>
      </c>
      <c r="Q768" s="8"/>
      <c r="R768" s="8"/>
      <c r="S768" s="8"/>
      <c r="T768" s="8"/>
      <c r="U768" s="8"/>
    </row>
    <row r="769" spans="1:21" s="6" customFormat="1" ht="60" x14ac:dyDescent="0.25">
      <c r="A769" s="94"/>
      <c r="B769" s="69"/>
      <c r="C769" s="51" t="s">
        <v>17</v>
      </c>
      <c r="D769" s="7">
        <f t="shared" si="284"/>
        <v>0</v>
      </c>
      <c r="E769" s="7"/>
      <c r="F769" s="7"/>
      <c r="G769" s="7"/>
      <c r="H769" s="7"/>
      <c r="I769" s="7"/>
      <c r="J769" s="7"/>
      <c r="K769" s="7"/>
      <c r="L769" s="7"/>
      <c r="M769" s="30"/>
      <c r="N769" s="7"/>
      <c r="O769" s="30"/>
      <c r="P769" s="21"/>
      <c r="Q769" s="8"/>
      <c r="R769" s="8"/>
      <c r="S769" s="8"/>
      <c r="T769" s="8"/>
      <c r="U769" s="8"/>
    </row>
    <row r="770" spans="1:21" s="6" customFormat="1" ht="30" x14ac:dyDescent="0.25">
      <c r="A770" s="94"/>
      <c r="B770" s="70"/>
      <c r="C770" s="51" t="s">
        <v>18</v>
      </c>
      <c r="D770" s="7">
        <f t="shared" si="284"/>
        <v>0</v>
      </c>
      <c r="E770" s="7"/>
      <c r="F770" s="7"/>
      <c r="G770" s="7"/>
      <c r="H770" s="7"/>
      <c r="I770" s="7"/>
      <c r="J770" s="7"/>
      <c r="K770" s="7"/>
      <c r="L770" s="7"/>
      <c r="M770" s="30"/>
      <c r="N770" s="7"/>
      <c r="O770" s="30"/>
      <c r="P770" s="21"/>
      <c r="Q770" s="8"/>
      <c r="R770" s="8"/>
      <c r="S770" s="8"/>
      <c r="T770" s="8"/>
      <c r="U770" s="8"/>
    </row>
    <row r="771" spans="1:21" s="6" customFormat="1" ht="30" x14ac:dyDescent="0.25">
      <c r="A771" s="94" t="s">
        <v>345</v>
      </c>
      <c r="B771" s="60" t="s">
        <v>332</v>
      </c>
      <c r="C771" s="51" t="s">
        <v>14</v>
      </c>
      <c r="D771" s="7">
        <f t="shared" si="284"/>
        <v>12264.94</v>
      </c>
      <c r="E771" s="7">
        <f t="shared" ref="E771:P771" si="301">E772+E773+E774+E775</f>
        <v>0</v>
      </c>
      <c r="F771" s="7">
        <f t="shared" si="301"/>
        <v>0</v>
      </c>
      <c r="G771" s="7">
        <f t="shared" si="301"/>
        <v>0</v>
      </c>
      <c r="H771" s="7">
        <f t="shared" si="301"/>
        <v>0</v>
      </c>
      <c r="I771" s="7">
        <f t="shared" si="301"/>
        <v>0</v>
      </c>
      <c r="J771" s="7">
        <f t="shared" si="301"/>
        <v>0</v>
      </c>
      <c r="K771" s="7">
        <f t="shared" si="301"/>
        <v>0</v>
      </c>
      <c r="L771" s="7">
        <f t="shared" si="301"/>
        <v>0</v>
      </c>
      <c r="M771" s="7">
        <f t="shared" si="301"/>
        <v>0</v>
      </c>
      <c r="N771" s="7">
        <f t="shared" si="301"/>
        <v>0</v>
      </c>
      <c r="O771" s="7">
        <f t="shared" si="301"/>
        <v>0</v>
      </c>
      <c r="P771" s="7">
        <f t="shared" si="301"/>
        <v>12264.94</v>
      </c>
      <c r="Q771" s="8"/>
      <c r="R771" s="8"/>
      <c r="S771" s="8"/>
      <c r="T771" s="8"/>
      <c r="U771" s="8"/>
    </row>
    <row r="772" spans="1:21" s="6" customFormat="1" ht="30" x14ac:dyDescent="0.25">
      <c r="A772" s="94"/>
      <c r="B772" s="60"/>
      <c r="C772" s="51" t="s">
        <v>22</v>
      </c>
      <c r="D772" s="7">
        <f t="shared" si="284"/>
        <v>12264.94</v>
      </c>
      <c r="E772" s="7"/>
      <c r="F772" s="7"/>
      <c r="G772" s="7"/>
      <c r="H772" s="7"/>
      <c r="I772" s="7"/>
      <c r="J772" s="7"/>
      <c r="K772" s="7"/>
      <c r="L772" s="7"/>
      <c r="M772" s="30"/>
      <c r="N772" s="7"/>
      <c r="O772" s="30"/>
      <c r="P772" s="21">
        <v>12264.94</v>
      </c>
      <c r="Q772" s="8"/>
      <c r="R772" s="8"/>
      <c r="S772" s="8"/>
      <c r="T772" s="8"/>
      <c r="U772" s="8"/>
    </row>
    <row r="773" spans="1:21" s="6" customFormat="1" ht="30" x14ac:dyDescent="0.25">
      <c r="A773" s="94"/>
      <c r="B773" s="60"/>
      <c r="C773" s="51" t="s">
        <v>16</v>
      </c>
      <c r="D773" s="7">
        <f t="shared" si="284"/>
        <v>0</v>
      </c>
      <c r="E773" s="7"/>
      <c r="F773" s="7"/>
      <c r="G773" s="7"/>
      <c r="H773" s="7"/>
      <c r="I773" s="7"/>
      <c r="J773" s="7"/>
      <c r="K773" s="7"/>
      <c r="L773" s="7"/>
      <c r="M773" s="30"/>
      <c r="N773" s="7"/>
      <c r="O773" s="30"/>
      <c r="P773" s="21"/>
      <c r="Q773" s="8"/>
      <c r="R773" s="8"/>
      <c r="S773" s="8"/>
      <c r="T773" s="8"/>
      <c r="U773" s="8"/>
    </row>
    <row r="774" spans="1:21" s="6" customFormat="1" ht="60" x14ac:dyDescent="0.25">
      <c r="A774" s="94"/>
      <c r="B774" s="60"/>
      <c r="C774" s="51" t="s">
        <v>17</v>
      </c>
      <c r="D774" s="7">
        <f t="shared" si="284"/>
        <v>0</v>
      </c>
      <c r="E774" s="7"/>
      <c r="F774" s="7"/>
      <c r="G774" s="7"/>
      <c r="H774" s="7"/>
      <c r="I774" s="7"/>
      <c r="J774" s="7"/>
      <c r="K774" s="7"/>
      <c r="L774" s="7"/>
      <c r="M774" s="30"/>
      <c r="N774" s="7"/>
      <c r="O774" s="30"/>
      <c r="P774" s="21"/>
      <c r="Q774" s="8"/>
      <c r="R774" s="8"/>
      <c r="S774" s="8"/>
      <c r="T774" s="8"/>
      <c r="U774" s="8"/>
    </row>
    <row r="775" spans="1:21" s="6" customFormat="1" ht="30" x14ac:dyDescent="0.25">
      <c r="A775" s="94"/>
      <c r="B775" s="60"/>
      <c r="C775" s="51" t="s">
        <v>18</v>
      </c>
      <c r="D775" s="7">
        <f t="shared" ref="D775:D838" si="302">SUM(E775:P775)</f>
        <v>0</v>
      </c>
      <c r="E775" s="7"/>
      <c r="F775" s="7"/>
      <c r="G775" s="7"/>
      <c r="H775" s="7"/>
      <c r="I775" s="7"/>
      <c r="J775" s="7"/>
      <c r="K775" s="7"/>
      <c r="L775" s="7"/>
      <c r="M775" s="30"/>
      <c r="N775" s="7"/>
      <c r="O775" s="30"/>
      <c r="P775" s="21"/>
      <c r="Q775" s="8"/>
      <c r="R775" s="8"/>
      <c r="S775" s="8"/>
      <c r="T775" s="8"/>
      <c r="U775" s="8"/>
    </row>
    <row r="776" spans="1:21" s="6" customFormat="1" ht="30" x14ac:dyDescent="0.25">
      <c r="A776" s="79" t="s">
        <v>306</v>
      </c>
      <c r="B776" s="84" t="s">
        <v>310</v>
      </c>
      <c r="C776" s="51" t="s">
        <v>14</v>
      </c>
      <c r="D776" s="7">
        <f t="shared" si="302"/>
        <v>66076</v>
      </c>
      <c r="E776" s="7">
        <f t="shared" ref="E776:P776" si="303">E777+E778+E779+E780</f>
        <v>0</v>
      </c>
      <c r="F776" s="7">
        <f t="shared" si="303"/>
        <v>0</v>
      </c>
      <c r="G776" s="7">
        <f t="shared" si="303"/>
        <v>0</v>
      </c>
      <c r="H776" s="7">
        <f t="shared" si="303"/>
        <v>0</v>
      </c>
      <c r="I776" s="7">
        <f t="shared" si="303"/>
        <v>0</v>
      </c>
      <c r="J776" s="7">
        <f t="shared" si="303"/>
        <v>0</v>
      </c>
      <c r="K776" s="7">
        <f t="shared" si="303"/>
        <v>0</v>
      </c>
      <c r="L776" s="7">
        <f t="shared" si="303"/>
        <v>0</v>
      </c>
      <c r="M776" s="7">
        <f t="shared" si="303"/>
        <v>0</v>
      </c>
      <c r="N776" s="7">
        <f t="shared" si="303"/>
        <v>0</v>
      </c>
      <c r="O776" s="7">
        <f t="shared" si="303"/>
        <v>31750</v>
      </c>
      <c r="P776" s="7">
        <f t="shared" si="303"/>
        <v>34326</v>
      </c>
      <c r="Q776" s="8"/>
      <c r="R776" s="8"/>
      <c r="S776" s="8"/>
      <c r="T776" s="8"/>
      <c r="U776" s="8"/>
    </row>
    <row r="777" spans="1:21" s="6" customFormat="1" ht="30" x14ac:dyDescent="0.25">
      <c r="A777" s="80"/>
      <c r="B777" s="85"/>
      <c r="C777" s="51" t="s">
        <v>22</v>
      </c>
      <c r="D777" s="7">
        <f t="shared" si="302"/>
        <v>0</v>
      </c>
      <c r="E777" s="7"/>
      <c r="F777" s="7"/>
      <c r="G777" s="7"/>
      <c r="H777" s="7"/>
      <c r="I777" s="7"/>
      <c r="J777" s="7"/>
      <c r="K777" s="7"/>
      <c r="L777" s="7"/>
      <c r="M777" s="30"/>
      <c r="N777" s="7"/>
      <c r="O777" s="30"/>
      <c r="P777" s="21"/>
      <c r="Q777" s="8"/>
      <c r="R777" s="8"/>
      <c r="S777" s="8"/>
      <c r="T777" s="8"/>
      <c r="U777" s="8"/>
    </row>
    <row r="778" spans="1:21" s="6" customFormat="1" ht="30" x14ac:dyDescent="0.25">
      <c r="A778" s="80"/>
      <c r="B778" s="85"/>
      <c r="C778" s="51" t="s">
        <v>16</v>
      </c>
      <c r="D778" s="7">
        <f t="shared" si="302"/>
        <v>0</v>
      </c>
      <c r="E778" s="7"/>
      <c r="F778" s="7"/>
      <c r="G778" s="7"/>
      <c r="H778" s="7"/>
      <c r="I778" s="7"/>
      <c r="J778" s="7"/>
      <c r="K778" s="7"/>
      <c r="L778" s="7"/>
      <c r="M778" s="30"/>
      <c r="N778" s="7"/>
      <c r="O778" s="30"/>
      <c r="P778" s="21"/>
      <c r="Q778" s="8"/>
      <c r="R778" s="8"/>
      <c r="S778" s="8"/>
      <c r="T778" s="8"/>
      <c r="U778" s="8"/>
    </row>
    <row r="779" spans="1:21" s="6" customFormat="1" ht="60" x14ac:dyDescent="0.25">
      <c r="A779" s="80"/>
      <c r="B779" s="85"/>
      <c r="C779" s="51" t="s">
        <v>17</v>
      </c>
      <c r="D779" s="7">
        <f t="shared" si="302"/>
        <v>66076</v>
      </c>
      <c r="E779" s="7"/>
      <c r="F779" s="7"/>
      <c r="G779" s="7"/>
      <c r="H779" s="7"/>
      <c r="I779" s="7"/>
      <c r="J779" s="7"/>
      <c r="K779" s="7"/>
      <c r="L779" s="7"/>
      <c r="M779" s="30"/>
      <c r="N779" s="7"/>
      <c r="O779" s="32">
        <v>31750</v>
      </c>
      <c r="P779" s="21">
        <v>34326</v>
      </c>
      <c r="Q779" s="8"/>
      <c r="R779" s="8"/>
      <c r="S779" s="8"/>
      <c r="T779" s="8"/>
      <c r="U779" s="8"/>
    </row>
    <row r="780" spans="1:21" s="6" customFormat="1" ht="30" x14ac:dyDescent="0.25">
      <c r="A780" s="81"/>
      <c r="B780" s="86"/>
      <c r="C780" s="51" t="s">
        <v>18</v>
      </c>
      <c r="D780" s="7">
        <f t="shared" si="302"/>
        <v>0</v>
      </c>
      <c r="E780" s="7"/>
      <c r="F780" s="7"/>
      <c r="G780" s="7"/>
      <c r="H780" s="7"/>
      <c r="I780" s="7"/>
      <c r="J780" s="7"/>
      <c r="K780" s="7"/>
      <c r="L780" s="7"/>
      <c r="M780" s="30"/>
      <c r="N780" s="7"/>
      <c r="O780" s="30"/>
      <c r="P780" s="21"/>
      <c r="Q780" s="8"/>
      <c r="R780" s="8"/>
      <c r="S780" s="8"/>
      <c r="T780" s="8"/>
      <c r="U780" s="8"/>
    </row>
    <row r="781" spans="1:21" s="6" customFormat="1" ht="30" x14ac:dyDescent="0.25">
      <c r="A781" s="91" t="s">
        <v>202</v>
      </c>
      <c r="B781" s="68" t="s">
        <v>309</v>
      </c>
      <c r="C781" s="51" t="s">
        <v>14</v>
      </c>
      <c r="D781" s="7">
        <f t="shared" si="302"/>
        <v>84470.01</v>
      </c>
      <c r="E781" s="7">
        <f t="shared" ref="E781:P781" si="304">E782+E783+E784+E785</f>
        <v>8987.7999999999993</v>
      </c>
      <c r="F781" s="7">
        <f t="shared" si="304"/>
        <v>3823</v>
      </c>
      <c r="G781" s="7">
        <f t="shared" si="304"/>
        <v>3778</v>
      </c>
      <c r="H781" s="7">
        <f t="shared" si="304"/>
        <v>1972</v>
      </c>
      <c r="I781" s="7">
        <f t="shared" si="304"/>
        <v>2728</v>
      </c>
      <c r="J781" s="7">
        <f t="shared" si="304"/>
        <v>10980.9</v>
      </c>
      <c r="K781" s="7">
        <f t="shared" si="304"/>
        <v>1388.2</v>
      </c>
      <c r="L781" s="7">
        <f t="shared" si="304"/>
        <v>19669.8</v>
      </c>
      <c r="M781" s="7">
        <f t="shared" si="304"/>
        <v>24892.9</v>
      </c>
      <c r="N781" s="7">
        <f t="shared" si="304"/>
        <v>2122</v>
      </c>
      <c r="O781" s="7">
        <f t="shared" si="304"/>
        <v>2114.41</v>
      </c>
      <c r="P781" s="7">
        <f t="shared" si="304"/>
        <v>2013</v>
      </c>
      <c r="Q781" s="8"/>
      <c r="R781" s="8"/>
      <c r="S781" s="8"/>
      <c r="T781" s="51" t="s">
        <v>14</v>
      </c>
      <c r="U781" s="43" t="s">
        <v>355</v>
      </c>
    </row>
    <row r="782" spans="1:21" s="6" customFormat="1" ht="30" x14ac:dyDescent="0.25">
      <c r="A782" s="92"/>
      <c r="B782" s="69"/>
      <c r="C782" s="51" t="s">
        <v>22</v>
      </c>
      <c r="D782" s="7">
        <f t="shared" si="302"/>
        <v>0</v>
      </c>
      <c r="E782" s="7">
        <f>E787+E792+E797</f>
        <v>0</v>
      </c>
      <c r="F782" s="7">
        <f t="shared" ref="F782:P782" si="305">F787+F792+F797</f>
        <v>0</v>
      </c>
      <c r="G782" s="7">
        <f t="shared" si="305"/>
        <v>0</v>
      </c>
      <c r="H782" s="7">
        <f t="shared" si="305"/>
        <v>0</v>
      </c>
      <c r="I782" s="7">
        <f t="shared" si="305"/>
        <v>0</v>
      </c>
      <c r="J782" s="7">
        <f t="shared" si="305"/>
        <v>0</v>
      </c>
      <c r="K782" s="7">
        <f t="shared" si="305"/>
        <v>0</v>
      </c>
      <c r="L782" s="7">
        <f t="shared" si="305"/>
        <v>0</v>
      </c>
      <c r="M782" s="7">
        <f t="shared" si="305"/>
        <v>0</v>
      </c>
      <c r="N782" s="7">
        <f t="shared" si="305"/>
        <v>0</v>
      </c>
      <c r="O782" s="7">
        <f t="shared" si="305"/>
        <v>0</v>
      </c>
      <c r="P782" s="7">
        <f t="shared" si="305"/>
        <v>0</v>
      </c>
      <c r="Q782" s="8"/>
      <c r="R782" s="8"/>
      <c r="S782" s="8"/>
      <c r="T782" s="51" t="s">
        <v>15</v>
      </c>
      <c r="U782" s="45">
        <v>0</v>
      </c>
    </row>
    <row r="783" spans="1:21" s="6" customFormat="1" ht="30" x14ac:dyDescent="0.25">
      <c r="A783" s="92"/>
      <c r="B783" s="69"/>
      <c r="C783" s="49" t="s">
        <v>16</v>
      </c>
      <c r="D783" s="7">
        <f t="shared" si="302"/>
        <v>205.8</v>
      </c>
      <c r="E783" s="7">
        <f>E788+E793+E798</f>
        <v>105.8</v>
      </c>
      <c r="F783" s="7">
        <f t="shared" ref="F783:P783" si="306">F788+F793+F798</f>
        <v>0</v>
      </c>
      <c r="G783" s="7">
        <f t="shared" si="306"/>
        <v>100</v>
      </c>
      <c r="H783" s="7">
        <f t="shared" si="306"/>
        <v>0</v>
      </c>
      <c r="I783" s="7">
        <f t="shared" si="306"/>
        <v>0</v>
      </c>
      <c r="J783" s="7">
        <f t="shared" si="306"/>
        <v>0</v>
      </c>
      <c r="K783" s="7">
        <f t="shared" si="306"/>
        <v>0</v>
      </c>
      <c r="L783" s="7">
        <f t="shared" si="306"/>
        <v>0</v>
      </c>
      <c r="M783" s="7">
        <f t="shared" si="306"/>
        <v>0</v>
      </c>
      <c r="N783" s="7">
        <f t="shared" si="306"/>
        <v>0</v>
      </c>
      <c r="O783" s="7">
        <f t="shared" si="306"/>
        <v>0</v>
      </c>
      <c r="P783" s="7">
        <f t="shared" si="306"/>
        <v>0</v>
      </c>
      <c r="Q783" s="8"/>
      <c r="R783" s="8"/>
      <c r="S783" s="8"/>
      <c r="T783" s="49" t="s">
        <v>16</v>
      </c>
      <c r="U783" s="45">
        <f>D783</f>
        <v>205.8</v>
      </c>
    </row>
    <row r="784" spans="1:21" s="6" customFormat="1" ht="60" x14ac:dyDescent="0.25">
      <c r="A784" s="92"/>
      <c r="B784" s="69"/>
      <c r="C784" s="49" t="s">
        <v>17</v>
      </c>
      <c r="D784" s="7">
        <f t="shared" si="302"/>
        <v>84264.21</v>
      </c>
      <c r="E784" s="7">
        <f>E789+E794+E799</f>
        <v>8882</v>
      </c>
      <c r="F784" s="7">
        <f t="shared" ref="F784:P784" si="307">F789+F794+F799</f>
        <v>3823</v>
      </c>
      <c r="G784" s="7">
        <f t="shared" si="307"/>
        <v>3678</v>
      </c>
      <c r="H784" s="7">
        <f t="shared" si="307"/>
        <v>1972</v>
      </c>
      <c r="I784" s="7">
        <f t="shared" si="307"/>
        <v>2728</v>
      </c>
      <c r="J784" s="7">
        <f t="shared" si="307"/>
        <v>10980.9</v>
      </c>
      <c r="K784" s="7">
        <f t="shared" si="307"/>
        <v>1388.2</v>
      </c>
      <c r="L784" s="7">
        <f t="shared" si="307"/>
        <v>19669.8</v>
      </c>
      <c r="M784" s="7">
        <f t="shared" si="307"/>
        <v>24892.9</v>
      </c>
      <c r="N784" s="7">
        <f t="shared" si="307"/>
        <v>2122</v>
      </c>
      <c r="O784" s="7">
        <f t="shared" si="307"/>
        <v>2114.41</v>
      </c>
      <c r="P784" s="7">
        <f t="shared" si="307"/>
        <v>2013</v>
      </c>
      <c r="Q784" s="8"/>
      <c r="R784" s="8"/>
      <c r="S784" s="8"/>
      <c r="T784" s="51" t="s">
        <v>17</v>
      </c>
      <c r="U784" s="45">
        <f>D784+[1]Лист1!$D$472</f>
        <v>87864.21</v>
      </c>
    </row>
    <row r="785" spans="1:22" s="6" customFormat="1" ht="30" x14ac:dyDescent="0.25">
      <c r="A785" s="93"/>
      <c r="B785" s="70"/>
      <c r="C785" s="49" t="s">
        <v>18</v>
      </c>
      <c r="D785" s="7">
        <f t="shared" si="302"/>
        <v>0</v>
      </c>
      <c r="E785" s="7">
        <f>E790+E795+E800</f>
        <v>0</v>
      </c>
      <c r="F785" s="7">
        <f t="shared" ref="F785:P785" si="308">F790+F795+F800</f>
        <v>0</v>
      </c>
      <c r="G785" s="7">
        <f t="shared" si="308"/>
        <v>0</v>
      </c>
      <c r="H785" s="7">
        <f t="shared" si="308"/>
        <v>0</v>
      </c>
      <c r="I785" s="7">
        <f t="shared" si="308"/>
        <v>0</v>
      </c>
      <c r="J785" s="7">
        <f t="shared" si="308"/>
        <v>0</v>
      </c>
      <c r="K785" s="7">
        <f t="shared" si="308"/>
        <v>0</v>
      </c>
      <c r="L785" s="7">
        <f t="shared" si="308"/>
        <v>0</v>
      </c>
      <c r="M785" s="7">
        <f t="shared" si="308"/>
        <v>0</v>
      </c>
      <c r="N785" s="7">
        <f t="shared" si="308"/>
        <v>0</v>
      </c>
      <c r="O785" s="7">
        <f t="shared" si="308"/>
        <v>0</v>
      </c>
      <c r="P785" s="7">
        <f t="shared" si="308"/>
        <v>0</v>
      </c>
      <c r="Q785" s="8"/>
      <c r="R785" s="8"/>
      <c r="S785" s="8"/>
      <c r="T785" s="49" t="s">
        <v>18</v>
      </c>
      <c r="U785" s="45">
        <v>0</v>
      </c>
    </row>
    <row r="786" spans="1:22" s="6" customFormat="1" ht="30" x14ac:dyDescent="0.25">
      <c r="A786" s="65" t="s">
        <v>203</v>
      </c>
      <c r="B786" s="71" t="s">
        <v>232</v>
      </c>
      <c r="C786" s="51" t="s">
        <v>14</v>
      </c>
      <c r="D786" s="7">
        <f t="shared" si="302"/>
        <v>65140.61</v>
      </c>
      <c r="E786" s="7">
        <f t="shared" ref="E786:P786" si="309">E787+E788+E789+E790</f>
        <v>3970.3</v>
      </c>
      <c r="F786" s="7">
        <f t="shared" si="309"/>
        <v>2217</v>
      </c>
      <c r="G786" s="7">
        <f t="shared" si="309"/>
        <v>2818</v>
      </c>
      <c r="H786" s="7">
        <f t="shared" si="309"/>
        <v>875</v>
      </c>
      <c r="I786" s="7">
        <f t="shared" si="309"/>
        <v>1511</v>
      </c>
      <c r="J786" s="7">
        <f t="shared" si="309"/>
        <v>9728.4</v>
      </c>
      <c r="K786" s="7">
        <f t="shared" si="309"/>
        <v>673.3</v>
      </c>
      <c r="L786" s="7">
        <f t="shared" si="309"/>
        <v>18435.3</v>
      </c>
      <c r="M786" s="7">
        <f t="shared" si="309"/>
        <v>22631.9</v>
      </c>
      <c r="N786" s="7">
        <f t="shared" si="309"/>
        <v>730</v>
      </c>
      <c r="O786" s="7">
        <f t="shared" si="309"/>
        <v>830.41</v>
      </c>
      <c r="P786" s="7">
        <f t="shared" si="309"/>
        <v>720</v>
      </c>
      <c r="Q786" s="8"/>
      <c r="R786" s="8"/>
      <c r="S786" s="8"/>
      <c r="T786" s="8"/>
      <c r="U786" s="46">
        <f>SUM(U782:U785)</f>
        <v>88070.01</v>
      </c>
      <c r="V786" s="13">
        <f>D781+[1]Лист1!$D$469</f>
        <v>88070.01</v>
      </c>
    </row>
    <row r="787" spans="1:22" s="6" customFormat="1" ht="30" x14ac:dyDescent="0.25">
      <c r="A787" s="66"/>
      <c r="B787" s="72"/>
      <c r="C787" s="51" t="s">
        <v>22</v>
      </c>
      <c r="D787" s="7">
        <f t="shared" si="302"/>
        <v>0</v>
      </c>
      <c r="E787" s="7"/>
      <c r="F787" s="7"/>
      <c r="G787" s="7"/>
      <c r="H787" s="7"/>
      <c r="I787" s="7"/>
      <c r="J787" s="7"/>
      <c r="K787" s="7">
        <v>0</v>
      </c>
      <c r="L787" s="7"/>
      <c r="M787" s="7"/>
      <c r="N787" s="7"/>
      <c r="O787" s="17"/>
      <c r="P787" s="21"/>
      <c r="Q787" s="8"/>
      <c r="R787" s="8"/>
      <c r="S787" s="8"/>
      <c r="T787" s="8"/>
      <c r="U787" s="8"/>
    </row>
    <row r="788" spans="1:22" s="6" customFormat="1" ht="30" x14ac:dyDescent="0.25">
      <c r="A788" s="66"/>
      <c r="B788" s="72"/>
      <c r="C788" s="49" t="s">
        <v>16</v>
      </c>
      <c r="D788" s="7">
        <f t="shared" si="302"/>
        <v>131.80000000000001</v>
      </c>
      <c r="E788" s="7">
        <v>31.8</v>
      </c>
      <c r="F788" s="7"/>
      <c r="G788" s="7">
        <v>100</v>
      </c>
      <c r="H788" s="7"/>
      <c r="I788" s="7"/>
      <c r="J788" s="7"/>
      <c r="K788" s="7">
        <v>0</v>
      </c>
      <c r="L788" s="7"/>
      <c r="M788" s="7"/>
      <c r="N788" s="7"/>
      <c r="O788" s="17"/>
      <c r="P788" s="21"/>
      <c r="Q788" s="8"/>
      <c r="R788" s="8"/>
      <c r="S788" s="8"/>
      <c r="T788" s="8"/>
      <c r="U788" s="8"/>
    </row>
    <row r="789" spans="1:22" s="6" customFormat="1" ht="60" x14ac:dyDescent="0.25">
      <c r="A789" s="66"/>
      <c r="B789" s="72"/>
      <c r="C789" s="49" t="s">
        <v>17</v>
      </c>
      <c r="D789" s="7">
        <f t="shared" si="302"/>
        <v>65008.81</v>
      </c>
      <c r="E789" s="7">
        <v>3938.5</v>
      </c>
      <c r="F789" s="7">
        <v>2217</v>
      </c>
      <c r="G789" s="7">
        <v>2718</v>
      </c>
      <c r="H789" s="7">
        <v>875</v>
      </c>
      <c r="I789" s="7">
        <v>1511</v>
      </c>
      <c r="J789" s="7">
        <v>9728.4</v>
      </c>
      <c r="K789" s="7">
        <v>673.3</v>
      </c>
      <c r="L789" s="7">
        <v>18435.3</v>
      </c>
      <c r="M789" s="7">
        <v>22631.9</v>
      </c>
      <c r="N789" s="7">
        <v>730</v>
      </c>
      <c r="O789" s="18">
        <v>830.41</v>
      </c>
      <c r="P789" s="21">
        <v>720</v>
      </c>
      <c r="Q789" s="8"/>
      <c r="R789" s="8"/>
      <c r="S789" s="8"/>
      <c r="T789" s="8"/>
      <c r="U789" s="8"/>
    </row>
    <row r="790" spans="1:22" s="6" customFormat="1" ht="30" x14ac:dyDescent="0.25">
      <c r="A790" s="67"/>
      <c r="B790" s="73"/>
      <c r="C790" s="49" t="s">
        <v>18</v>
      </c>
      <c r="D790" s="7">
        <f t="shared" si="302"/>
        <v>0</v>
      </c>
      <c r="E790" s="7"/>
      <c r="F790" s="7"/>
      <c r="G790" s="7"/>
      <c r="H790" s="7"/>
      <c r="I790" s="7"/>
      <c r="J790" s="7"/>
      <c r="K790" s="7">
        <v>0</v>
      </c>
      <c r="L790" s="7"/>
      <c r="M790" s="30"/>
      <c r="N790" s="7"/>
      <c r="O790" s="30"/>
      <c r="P790" s="21"/>
      <c r="Q790" s="8"/>
      <c r="R790" s="8"/>
      <c r="S790" s="8"/>
      <c r="T790" s="8"/>
      <c r="U790" s="8"/>
    </row>
    <row r="791" spans="1:22" s="6" customFormat="1" ht="30" x14ac:dyDescent="0.25">
      <c r="A791" s="62" t="s">
        <v>204</v>
      </c>
      <c r="B791" s="84" t="s">
        <v>205</v>
      </c>
      <c r="C791" s="51" t="s">
        <v>14</v>
      </c>
      <c r="D791" s="7">
        <f t="shared" si="302"/>
        <v>14856.4</v>
      </c>
      <c r="E791" s="7">
        <f t="shared" ref="E791:P791" si="310">E792+E793+E794+E795</f>
        <v>1293.5</v>
      </c>
      <c r="F791" s="7">
        <f t="shared" si="310"/>
        <v>857</v>
      </c>
      <c r="G791" s="7">
        <f t="shared" si="310"/>
        <v>960</v>
      </c>
      <c r="H791" s="7">
        <f t="shared" si="310"/>
        <v>1097</v>
      </c>
      <c r="I791" s="7">
        <f t="shared" si="310"/>
        <v>1217</v>
      </c>
      <c r="J791" s="7">
        <f t="shared" si="310"/>
        <v>1252.5</v>
      </c>
      <c r="K791" s="7">
        <f t="shared" si="310"/>
        <v>714.9</v>
      </c>
      <c r="L791" s="7">
        <f t="shared" si="310"/>
        <v>1234.5</v>
      </c>
      <c r="M791" s="7">
        <f t="shared" si="310"/>
        <v>2261</v>
      </c>
      <c r="N791" s="7">
        <f t="shared" si="310"/>
        <v>1392</v>
      </c>
      <c r="O791" s="7">
        <f t="shared" si="310"/>
        <v>1284</v>
      </c>
      <c r="P791" s="7">
        <f t="shared" si="310"/>
        <v>1293</v>
      </c>
      <c r="Q791" s="8"/>
      <c r="R791" s="8"/>
      <c r="S791" s="8"/>
      <c r="T791" s="8"/>
      <c r="U791" s="8"/>
    </row>
    <row r="792" spans="1:22" s="6" customFormat="1" ht="30" x14ac:dyDescent="0.25">
      <c r="A792" s="63"/>
      <c r="B792" s="85"/>
      <c r="C792" s="51" t="s">
        <v>22</v>
      </c>
      <c r="D792" s="7">
        <f t="shared" si="302"/>
        <v>0</v>
      </c>
      <c r="E792" s="7"/>
      <c r="F792" s="7"/>
      <c r="G792" s="7"/>
      <c r="H792" s="7"/>
      <c r="I792" s="7"/>
      <c r="J792" s="7"/>
      <c r="K792" s="7">
        <v>0</v>
      </c>
      <c r="L792" s="7"/>
      <c r="M792" s="7"/>
      <c r="N792" s="7"/>
      <c r="O792" s="17"/>
      <c r="P792" s="21"/>
      <c r="Q792" s="8"/>
      <c r="R792" s="8"/>
      <c r="S792" s="8"/>
      <c r="T792" s="8"/>
      <c r="U792" s="8"/>
    </row>
    <row r="793" spans="1:22" s="6" customFormat="1" ht="30" x14ac:dyDescent="0.25">
      <c r="A793" s="63"/>
      <c r="B793" s="85"/>
      <c r="C793" s="49" t="s">
        <v>16</v>
      </c>
      <c r="D793" s="7">
        <f t="shared" si="302"/>
        <v>74</v>
      </c>
      <c r="E793" s="7">
        <v>74</v>
      </c>
      <c r="F793" s="7"/>
      <c r="G793" s="7"/>
      <c r="H793" s="7"/>
      <c r="I793" s="7"/>
      <c r="J793" s="7"/>
      <c r="K793" s="7">
        <v>0</v>
      </c>
      <c r="L793" s="7"/>
      <c r="M793" s="7"/>
      <c r="N793" s="7"/>
      <c r="O793" s="17"/>
      <c r="P793" s="21"/>
      <c r="Q793" s="8"/>
      <c r="R793" s="8"/>
      <c r="S793" s="8"/>
      <c r="T793" s="8"/>
      <c r="U793" s="8"/>
    </row>
    <row r="794" spans="1:22" s="6" customFormat="1" ht="60" x14ac:dyDescent="0.25">
      <c r="A794" s="63"/>
      <c r="B794" s="85"/>
      <c r="C794" s="49" t="s">
        <v>17</v>
      </c>
      <c r="D794" s="7">
        <f t="shared" si="302"/>
        <v>14782.4</v>
      </c>
      <c r="E794" s="7">
        <v>1219.5</v>
      </c>
      <c r="F794" s="7">
        <v>857</v>
      </c>
      <c r="G794" s="7">
        <v>960</v>
      </c>
      <c r="H794" s="7">
        <v>1097</v>
      </c>
      <c r="I794" s="7">
        <v>1217</v>
      </c>
      <c r="J794" s="7">
        <v>1252.5</v>
      </c>
      <c r="K794" s="7">
        <v>714.9</v>
      </c>
      <c r="L794" s="7">
        <v>1234.5</v>
      </c>
      <c r="M794" s="7">
        <v>2261</v>
      </c>
      <c r="N794" s="7">
        <v>1392</v>
      </c>
      <c r="O794" s="18">
        <v>1284</v>
      </c>
      <c r="P794" s="21">
        <v>1293</v>
      </c>
      <c r="Q794" s="8"/>
      <c r="R794" s="8"/>
      <c r="S794" s="8"/>
      <c r="T794" s="8"/>
      <c r="U794" s="8"/>
    </row>
    <row r="795" spans="1:22" s="6" customFormat="1" ht="30" x14ac:dyDescent="0.25">
      <c r="A795" s="64"/>
      <c r="B795" s="86"/>
      <c r="C795" s="49" t="s">
        <v>18</v>
      </c>
      <c r="D795" s="7">
        <f t="shared" si="302"/>
        <v>0</v>
      </c>
      <c r="E795" s="7"/>
      <c r="F795" s="7"/>
      <c r="G795" s="7"/>
      <c r="H795" s="7"/>
      <c r="I795" s="7"/>
      <c r="J795" s="7"/>
      <c r="K795" s="7">
        <v>0</v>
      </c>
      <c r="L795" s="7"/>
      <c r="M795" s="30"/>
      <c r="N795" s="7"/>
      <c r="O795" s="30"/>
      <c r="P795" s="21"/>
      <c r="Q795" s="8"/>
      <c r="R795" s="8"/>
      <c r="S795" s="8"/>
      <c r="T795" s="8"/>
      <c r="U795" s="8"/>
    </row>
    <row r="796" spans="1:22" s="6" customFormat="1" ht="30" x14ac:dyDescent="0.25">
      <c r="A796" s="79" t="s">
        <v>206</v>
      </c>
      <c r="B796" s="84" t="s">
        <v>207</v>
      </c>
      <c r="C796" s="51" t="s">
        <v>14</v>
      </c>
      <c r="D796" s="7">
        <f t="shared" si="302"/>
        <v>4473</v>
      </c>
      <c r="E796" s="7">
        <f t="shared" ref="E796:P796" si="311">E797+E798+E799+E800</f>
        <v>3724</v>
      </c>
      <c r="F796" s="7">
        <f t="shared" si="311"/>
        <v>749</v>
      </c>
      <c r="G796" s="7">
        <f t="shared" si="311"/>
        <v>0</v>
      </c>
      <c r="H796" s="7">
        <f t="shared" si="311"/>
        <v>0</v>
      </c>
      <c r="I796" s="7">
        <f t="shared" si="311"/>
        <v>0</v>
      </c>
      <c r="J796" s="7">
        <f t="shared" si="311"/>
        <v>0</v>
      </c>
      <c r="K796" s="7">
        <f t="shared" si="311"/>
        <v>0</v>
      </c>
      <c r="L796" s="7">
        <f t="shared" si="311"/>
        <v>0</v>
      </c>
      <c r="M796" s="7">
        <f t="shared" si="311"/>
        <v>0</v>
      </c>
      <c r="N796" s="7">
        <f t="shared" si="311"/>
        <v>0</v>
      </c>
      <c r="O796" s="7">
        <f t="shared" si="311"/>
        <v>0</v>
      </c>
      <c r="P796" s="7">
        <f t="shared" si="311"/>
        <v>0</v>
      </c>
      <c r="Q796" s="8"/>
      <c r="R796" s="8"/>
      <c r="S796" s="8"/>
      <c r="T796" s="8"/>
      <c r="U796" s="8"/>
    </row>
    <row r="797" spans="1:22" s="6" customFormat="1" ht="30" x14ac:dyDescent="0.25">
      <c r="A797" s="80"/>
      <c r="B797" s="85"/>
      <c r="C797" s="51" t="s">
        <v>22</v>
      </c>
      <c r="D797" s="7">
        <f t="shared" si="302"/>
        <v>0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21"/>
      <c r="Q797" s="8"/>
      <c r="R797" s="8"/>
      <c r="S797" s="8"/>
      <c r="T797" s="8"/>
      <c r="U797" s="8"/>
    </row>
    <row r="798" spans="1:22" s="6" customFormat="1" ht="30" x14ac:dyDescent="0.25">
      <c r="A798" s="80"/>
      <c r="B798" s="85"/>
      <c r="C798" s="49" t="s">
        <v>16</v>
      </c>
      <c r="D798" s="7">
        <f t="shared" si="302"/>
        <v>0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21"/>
      <c r="Q798" s="8"/>
      <c r="R798" s="8"/>
      <c r="S798" s="8"/>
      <c r="T798" s="8"/>
      <c r="U798" s="8"/>
    </row>
    <row r="799" spans="1:22" s="6" customFormat="1" ht="60" x14ac:dyDescent="0.25">
      <c r="A799" s="80"/>
      <c r="B799" s="85"/>
      <c r="C799" s="49" t="s">
        <v>17</v>
      </c>
      <c r="D799" s="7">
        <f t="shared" si="302"/>
        <v>4473</v>
      </c>
      <c r="E799" s="7">
        <v>3724</v>
      </c>
      <c r="F799" s="7">
        <v>749</v>
      </c>
      <c r="G799" s="7"/>
      <c r="H799" s="7"/>
      <c r="I799" s="7"/>
      <c r="J799" s="7"/>
      <c r="K799" s="7"/>
      <c r="L799" s="7"/>
      <c r="M799" s="7"/>
      <c r="N799" s="7"/>
      <c r="O799" s="7"/>
      <c r="P799" s="21"/>
      <c r="Q799" s="8"/>
      <c r="R799" s="8"/>
      <c r="S799" s="8"/>
      <c r="T799" s="8"/>
      <c r="U799" s="8"/>
    </row>
    <row r="800" spans="1:22" s="6" customFormat="1" ht="30" x14ac:dyDescent="0.25">
      <c r="A800" s="81"/>
      <c r="B800" s="86"/>
      <c r="C800" s="49" t="s">
        <v>18</v>
      </c>
      <c r="D800" s="7">
        <f t="shared" si="302"/>
        <v>0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21"/>
      <c r="Q800" s="8"/>
      <c r="R800" s="8"/>
      <c r="S800" s="8"/>
      <c r="T800" s="8"/>
      <c r="U800" s="8"/>
    </row>
    <row r="801" spans="1:22" s="6" customFormat="1" ht="30" x14ac:dyDescent="0.25">
      <c r="A801" s="91" t="s">
        <v>208</v>
      </c>
      <c r="B801" s="68" t="s">
        <v>209</v>
      </c>
      <c r="C801" s="51" t="s">
        <v>14</v>
      </c>
      <c r="D801" s="7">
        <f t="shared" si="302"/>
        <v>2560931.27</v>
      </c>
      <c r="E801" s="7">
        <f t="shared" ref="E801:M801" si="312">E802+E803+E804+E805</f>
        <v>107850.96</v>
      </c>
      <c r="F801" s="7">
        <f t="shared" si="312"/>
        <v>110825.83</v>
      </c>
      <c r="G801" s="7">
        <f t="shared" si="312"/>
        <v>121832.68</v>
      </c>
      <c r="H801" s="7">
        <f t="shared" si="312"/>
        <v>128860.87</v>
      </c>
      <c r="I801" s="7">
        <f t="shared" si="312"/>
        <v>140290.07</v>
      </c>
      <c r="J801" s="7">
        <f t="shared" si="312"/>
        <v>146433.37</v>
      </c>
      <c r="K801" s="7">
        <f t="shared" si="312"/>
        <v>75914.990000000005</v>
      </c>
      <c r="L801" s="7">
        <f t="shared" si="312"/>
        <v>149855.15</v>
      </c>
      <c r="M801" s="7">
        <f t="shared" si="312"/>
        <v>248294.67</v>
      </c>
      <c r="N801" s="7">
        <f>N802+N803+N804+N805</f>
        <v>287366.46000000002</v>
      </c>
      <c r="O801" s="7">
        <f>O802+O803+O804+O805</f>
        <v>752507.47</v>
      </c>
      <c r="P801" s="7">
        <f t="shared" ref="P801" si="313">P802+P803+P804+P805</f>
        <v>290898.75</v>
      </c>
      <c r="Q801" s="8"/>
      <c r="R801" s="8"/>
      <c r="S801" s="8"/>
      <c r="T801" s="8"/>
      <c r="U801" s="8"/>
    </row>
    <row r="802" spans="1:22" s="6" customFormat="1" ht="30" x14ac:dyDescent="0.25">
      <c r="A802" s="92"/>
      <c r="B802" s="69"/>
      <c r="C802" s="51" t="s">
        <v>22</v>
      </c>
      <c r="D802" s="7">
        <f t="shared" si="302"/>
        <v>101033.60000000001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/>
      <c r="O802" s="18">
        <v>101033.60000000001</v>
      </c>
      <c r="P802" s="21"/>
      <c r="Q802" s="8"/>
      <c r="R802" s="8"/>
      <c r="S802" s="8"/>
      <c r="T802" s="8"/>
      <c r="U802" s="8"/>
    </row>
    <row r="803" spans="1:22" s="6" customFormat="1" ht="30" x14ac:dyDescent="0.25">
      <c r="A803" s="92"/>
      <c r="B803" s="69"/>
      <c r="C803" s="49" t="s">
        <v>16</v>
      </c>
      <c r="D803" s="7">
        <f t="shared" si="302"/>
        <v>976732.8</v>
      </c>
      <c r="E803" s="7">
        <v>35562.959999999999</v>
      </c>
      <c r="F803" s="7">
        <v>38622.83</v>
      </c>
      <c r="G803" s="7">
        <v>43133.68</v>
      </c>
      <c r="H803" s="7">
        <v>45160.87</v>
      </c>
      <c r="I803" s="7">
        <v>52555.72</v>
      </c>
      <c r="J803" s="7">
        <v>46707.37</v>
      </c>
      <c r="K803" s="7">
        <v>14326.91</v>
      </c>
      <c r="L803" s="7">
        <v>57274.38</v>
      </c>
      <c r="M803" s="7">
        <v>67424.350000000006</v>
      </c>
      <c r="N803" s="7">
        <v>71171.5</v>
      </c>
      <c r="O803" s="18">
        <v>420155.7</v>
      </c>
      <c r="P803" s="21">
        <v>84636.53</v>
      </c>
      <c r="Q803" s="8"/>
      <c r="R803" s="8"/>
      <c r="S803" s="8"/>
      <c r="T803" s="8"/>
      <c r="U803" s="8"/>
    </row>
    <row r="804" spans="1:22" s="6" customFormat="1" ht="60" x14ac:dyDescent="0.25">
      <c r="A804" s="92"/>
      <c r="B804" s="69"/>
      <c r="C804" s="49" t="s">
        <v>17</v>
      </c>
      <c r="D804" s="7">
        <f t="shared" si="302"/>
        <v>537892.17000000004</v>
      </c>
      <c r="E804" s="7">
        <v>38663</v>
      </c>
      <c r="F804" s="7">
        <v>29703</v>
      </c>
      <c r="G804" s="7">
        <v>30325</v>
      </c>
      <c r="H804" s="7">
        <v>32406</v>
      </c>
      <c r="I804" s="7">
        <v>37064.35</v>
      </c>
      <c r="J804" s="7">
        <v>36219</v>
      </c>
      <c r="K804" s="7">
        <v>44489.84</v>
      </c>
      <c r="L804" s="7">
        <v>40350.769999999997</v>
      </c>
      <c r="M804" s="7">
        <v>46824.9</v>
      </c>
      <c r="N804" s="7">
        <v>42507.81</v>
      </c>
      <c r="O804" s="18">
        <v>93025.2</v>
      </c>
      <c r="P804" s="21">
        <v>66313.3</v>
      </c>
      <c r="Q804" s="8"/>
      <c r="R804" s="8"/>
      <c r="S804" s="8"/>
      <c r="T804" s="8"/>
      <c r="U804" s="8"/>
    </row>
    <row r="805" spans="1:22" s="6" customFormat="1" ht="30" x14ac:dyDescent="0.25">
      <c r="A805" s="93"/>
      <c r="B805" s="70"/>
      <c r="C805" s="49" t="s">
        <v>18</v>
      </c>
      <c r="D805" s="7">
        <f t="shared" si="302"/>
        <v>945272.7</v>
      </c>
      <c r="E805" s="7">
        <v>33625</v>
      </c>
      <c r="F805" s="7">
        <v>42500</v>
      </c>
      <c r="G805" s="7">
        <v>48374</v>
      </c>
      <c r="H805" s="7">
        <v>51294</v>
      </c>
      <c r="I805" s="7">
        <v>50670</v>
      </c>
      <c r="J805" s="7">
        <v>63507</v>
      </c>
      <c r="K805" s="7">
        <v>17098.240000000002</v>
      </c>
      <c r="L805" s="7">
        <v>52230</v>
      </c>
      <c r="M805" s="7">
        <v>134045.42000000001</v>
      </c>
      <c r="N805" s="7">
        <v>173687.15</v>
      </c>
      <c r="O805" s="30">
        <v>138292.97</v>
      </c>
      <c r="P805" s="21">
        <v>139948.92000000001</v>
      </c>
      <c r="Q805" s="21"/>
      <c r="R805" s="21"/>
      <c r="S805" s="21"/>
      <c r="T805" s="21"/>
      <c r="U805" s="21"/>
      <c r="V805" s="21"/>
    </row>
    <row r="806" spans="1:22" s="6" customFormat="1" ht="30" x14ac:dyDescent="0.25">
      <c r="A806" s="91" t="s">
        <v>210</v>
      </c>
      <c r="B806" s="68" t="s">
        <v>211</v>
      </c>
      <c r="C806" s="51" t="s">
        <v>14</v>
      </c>
      <c r="D806" s="7">
        <f t="shared" si="302"/>
        <v>1769969.5</v>
      </c>
      <c r="E806" s="7">
        <f t="shared" ref="E806:P806" si="314">E807+E808+E809+E810</f>
        <v>104697.3</v>
      </c>
      <c r="F806" s="7">
        <f t="shared" si="314"/>
        <v>114117.4</v>
      </c>
      <c r="G806" s="7">
        <f t="shared" si="314"/>
        <v>124646.39999999999</v>
      </c>
      <c r="H806" s="7">
        <f t="shared" si="314"/>
        <v>113658.8</v>
      </c>
      <c r="I806" s="7">
        <f t="shared" si="314"/>
        <v>115383.1</v>
      </c>
      <c r="J806" s="7">
        <f t="shared" si="314"/>
        <v>128811.3</v>
      </c>
      <c r="K806" s="7">
        <f t="shared" si="314"/>
        <v>135199.29999999999</v>
      </c>
      <c r="L806" s="7">
        <f t="shared" si="314"/>
        <v>136761</v>
      </c>
      <c r="M806" s="7">
        <f t="shared" si="314"/>
        <v>138158.5</v>
      </c>
      <c r="N806" s="7">
        <f t="shared" si="314"/>
        <v>198176.4</v>
      </c>
      <c r="O806" s="7">
        <f t="shared" si="314"/>
        <v>220578</v>
      </c>
      <c r="P806" s="7">
        <f t="shared" si="314"/>
        <v>239782</v>
      </c>
      <c r="Q806" s="8"/>
      <c r="R806" s="8"/>
      <c r="S806" s="8"/>
      <c r="T806" s="8"/>
      <c r="U806" s="8"/>
    </row>
    <row r="807" spans="1:22" s="6" customFormat="1" ht="30" x14ac:dyDescent="0.25">
      <c r="A807" s="92"/>
      <c r="B807" s="69"/>
      <c r="C807" s="51" t="s">
        <v>22</v>
      </c>
      <c r="D807" s="7">
        <f t="shared" si="302"/>
        <v>39515.300000000003</v>
      </c>
      <c r="E807" s="7">
        <f>E812+E817+E822+E827+E832+E837+E842+E847+E852</f>
        <v>3918.1</v>
      </c>
      <c r="F807" s="7">
        <f t="shared" ref="F807:K807" si="315">F812+F817+F822+F827+F832+F837+F842+F847+F852</f>
        <v>3554.9</v>
      </c>
      <c r="G807" s="7">
        <f t="shared" si="315"/>
        <v>5225.7</v>
      </c>
      <c r="H807" s="7">
        <f t="shared" si="315"/>
        <v>4449.6000000000004</v>
      </c>
      <c r="I807" s="7">
        <f t="shared" si="315"/>
        <v>4904.5</v>
      </c>
      <c r="J807" s="7">
        <f t="shared" si="315"/>
        <v>6532.5</v>
      </c>
      <c r="K807" s="7">
        <f t="shared" si="315"/>
        <v>6169</v>
      </c>
      <c r="L807" s="7">
        <f>L812+L817+L822+L827+L832+L837+L842+L847+L852</f>
        <v>4761</v>
      </c>
      <c r="M807" s="7">
        <f t="shared" ref="M807:P807" si="316">M812+M817+M822+M827+M832+M837+M842+M847+M852</f>
        <v>0</v>
      </c>
      <c r="N807" s="7">
        <f t="shared" si="316"/>
        <v>0</v>
      </c>
      <c r="O807" s="7">
        <f t="shared" si="316"/>
        <v>0</v>
      </c>
      <c r="P807" s="7">
        <f t="shared" si="316"/>
        <v>0</v>
      </c>
      <c r="Q807" s="8"/>
      <c r="R807" s="8"/>
      <c r="S807" s="8"/>
      <c r="T807" s="8"/>
      <c r="U807" s="8"/>
    </row>
    <row r="808" spans="1:22" s="6" customFormat="1" ht="30" x14ac:dyDescent="0.25">
      <c r="A808" s="92"/>
      <c r="B808" s="69"/>
      <c r="C808" s="49" t="s">
        <v>16</v>
      </c>
      <c r="D808" s="7">
        <f t="shared" si="302"/>
        <v>1730214.2</v>
      </c>
      <c r="E808" s="7">
        <f t="shared" ref="E808:L810" si="317">E813+E818+E823+E828+E833+E838+E843+E848+E853</f>
        <v>100539.2</v>
      </c>
      <c r="F808" s="7">
        <f t="shared" si="317"/>
        <v>110562.5</v>
      </c>
      <c r="G808" s="7">
        <f t="shared" si="317"/>
        <v>119420.7</v>
      </c>
      <c r="H808" s="7">
        <f t="shared" si="317"/>
        <v>109209.2</v>
      </c>
      <c r="I808" s="7">
        <f t="shared" si="317"/>
        <v>110478.6</v>
      </c>
      <c r="J808" s="7">
        <f t="shared" si="317"/>
        <v>122278.8</v>
      </c>
      <c r="K808" s="7">
        <f t="shared" si="317"/>
        <v>129030.3</v>
      </c>
      <c r="L808" s="7">
        <f t="shared" si="317"/>
        <v>132000</v>
      </c>
      <c r="M808" s="7">
        <f t="shared" ref="M808:P808" si="318">M813+M818+M823+M828+M833+M838+M843+M848+M853</f>
        <v>138158.5</v>
      </c>
      <c r="N808" s="7">
        <f t="shared" si="318"/>
        <v>198176.4</v>
      </c>
      <c r="O808" s="7">
        <f t="shared" si="318"/>
        <v>220578</v>
      </c>
      <c r="P808" s="7">
        <f t="shared" si="318"/>
        <v>239782</v>
      </c>
      <c r="Q808" s="8"/>
      <c r="R808" s="8"/>
      <c r="S808" s="8"/>
      <c r="T808" s="8"/>
      <c r="U808" s="8"/>
    </row>
    <row r="809" spans="1:22" s="6" customFormat="1" ht="60" x14ac:dyDescent="0.25">
      <c r="A809" s="92"/>
      <c r="B809" s="69"/>
      <c r="C809" s="49" t="s">
        <v>17</v>
      </c>
      <c r="D809" s="7">
        <f t="shared" si="302"/>
        <v>240</v>
      </c>
      <c r="E809" s="7">
        <f t="shared" si="317"/>
        <v>240</v>
      </c>
      <c r="F809" s="7">
        <f t="shared" si="317"/>
        <v>0</v>
      </c>
      <c r="G809" s="7">
        <f t="shared" si="317"/>
        <v>0</v>
      </c>
      <c r="H809" s="7">
        <f t="shared" si="317"/>
        <v>0</v>
      </c>
      <c r="I809" s="7">
        <f t="shared" si="317"/>
        <v>0</v>
      </c>
      <c r="J809" s="7">
        <f t="shared" si="317"/>
        <v>0</v>
      </c>
      <c r="K809" s="7">
        <f t="shared" si="317"/>
        <v>0</v>
      </c>
      <c r="L809" s="7">
        <f t="shared" si="317"/>
        <v>0</v>
      </c>
      <c r="M809" s="7">
        <f t="shared" ref="M809:P809" si="319">M814+M819+M824+M829+M834+M839+M844+M849+M854</f>
        <v>0</v>
      </c>
      <c r="N809" s="7">
        <f t="shared" si="319"/>
        <v>0</v>
      </c>
      <c r="O809" s="7">
        <f t="shared" si="319"/>
        <v>0</v>
      </c>
      <c r="P809" s="7">
        <f t="shared" si="319"/>
        <v>0</v>
      </c>
      <c r="Q809" s="8"/>
      <c r="R809" s="8"/>
      <c r="S809" s="8"/>
      <c r="T809" s="8"/>
      <c r="U809" s="8"/>
    </row>
    <row r="810" spans="1:22" s="6" customFormat="1" ht="30" x14ac:dyDescent="0.25">
      <c r="A810" s="93"/>
      <c r="B810" s="70"/>
      <c r="C810" s="49" t="s">
        <v>18</v>
      </c>
      <c r="D810" s="7">
        <f t="shared" si="302"/>
        <v>0</v>
      </c>
      <c r="E810" s="7">
        <f t="shared" si="317"/>
        <v>0</v>
      </c>
      <c r="F810" s="7">
        <f t="shared" si="317"/>
        <v>0</v>
      </c>
      <c r="G810" s="7">
        <f t="shared" si="317"/>
        <v>0</v>
      </c>
      <c r="H810" s="7">
        <f t="shared" si="317"/>
        <v>0</v>
      </c>
      <c r="I810" s="7">
        <f t="shared" si="317"/>
        <v>0</v>
      </c>
      <c r="J810" s="7">
        <f t="shared" si="317"/>
        <v>0</v>
      </c>
      <c r="K810" s="7">
        <f t="shared" si="317"/>
        <v>0</v>
      </c>
      <c r="L810" s="7">
        <f t="shared" si="317"/>
        <v>0</v>
      </c>
      <c r="M810" s="7">
        <f t="shared" ref="M810:P810" si="320">M815+M820+M825+M830+M835+M840+M845+M850+M855</f>
        <v>0</v>
      </c>
      <c r="N810" s="7">
        <f t="shared" si="320"/>
        <v>0</v>
      </c>
      <c r="O810" s="7">
        <f t="shared" si="320"/>
        <v>0</v>
      </c>
      <c r="P810" s="7">
        <f t="shared" si="320"/>
        <v>0</v>
      </c>
      <c r="Q810" s="8"/>
      <c r="R810" s="8"/>
      <c r="S810" s="8"/>
      <c r="T810" s="8"/>
      <c r="U810" s="8"/>
    </row>
    <row r="811" spans="1:22" s="6" customFormat="1" ht="30" x14ac:dyDescent="0.25">
      <c r="A811" s="62" t="s">
        <v>148</v>
      </c>
      <c r="B811" s="68" t="s">
        <v>212</v>
      </c>
      <c r="C811" s="51" t="s">
        <v>14</v>
      </c>
      <c r="D811" s="7">
        <f t="shared" si="302"/>
        <v>39515.300000000003</v>
      </c>
      <c r="E811" s="7">
        <f t="shared" ref="E811:P811" si="321">E812+E813+E814+E815</f>
        <v>3918.1</v>
      </c>
      <c r="F811" s="7">
        <f t="shared" si="321"/>
        <v>3554.9</v>
      </c>
      <c r="G811" s="7">
        <f t="shared" si="321"/>
        <v>5225.7</v>
      </c>
      <c r="H811" s="7">
        <f t="shared" si="321"/>
        <v>4449.6000000000004</v>
      </c>
      <c r="I811" s="7">
        <f t="shared" si="321"/>
        <v>4904.5</v>
      </c>
      <c r="J811" s="7">
        <f t="shared" si="321"/>
        <v>6532.5</v>
      </c>
      <c r="K811" s="7">
        <f t="shared" si="321"/>
        <v>6169</v>
      </c>
      <c r="L811" s="7">
        <f t="shared" si="321"/>
        <v>4761</v>
      </c>
      <c r="M811" s="7">
        <f t="shared" si="321"/>
        <v>0</v>
      </c>
      <c r="N811" s="7">
        <f t="shared" si="321"/>
        <v>0</v>
      </c>
      <c r="O811" s="7">
        <f t="shared" si="321"/>
        <v>0</v>
      </c>
      <c r="P811" s="7">
        <f t="shared" si="321"/>
        <v>0</v>
      </c>
      <c r="Q811" s="8"/>
      <c r="R811" s="8"/>
      <c r="S811" s="8"/>
      <c r="T811" s="8"/>
      <c r="U811" s="8"/>
    </row>
    <row r="812" spans="1:22" s="6" customFormat="1" ht="30" x14ac:dyDescent="0.25">
      <c r="A812" s="63"/>
      <c r="B812" s="69"/>
      <c r="C812" s="51" t="s">
        <v>22</v>
      </c>
      <c r="D812" s="7">
        <f t="shared" si="302"/>
        <v>39515.300000000003</v>
      </c>
      <c r="E812" s="7">
        <v>3918.1</v>
      </c>
      <c r="F812" s="7">
        <v>3554.9</v>
      </c>
      <c r="G812" s="7">
        <v>5225.7</v>
      </c>
      <c r="H812" s="7">
        <v>4449.6000000000004</v>
      </c>
      <c r="I812" s="7">
        <v>4904.5</v>
      </c>
      <c r="J812" s="7">
        <v>6532.5</v>
      </c>
      <c r="K812" s="7">
        <v>6169</v>
      </c>
      <c r="L812" s="7">
        <v>4761</v>
      </c>
      <c r="M812" s="7"/>
      <c r="N812" s="7"/>
      <c r="O812" s="7"/>
      <c r="P812" s="21"/>
      <c r="Q812" s="8"/>
      <c r="R812" s="8"/>
      <c r="S812" s="8"/>
      <c r="T812" s="8"/>
      <c r="U812" s="8"/>
    </row>
    <row r="813" spans="1:22" s="6" customFormat="1" ht="30" x14ac:dyDescent="0.25">
      <c r="A813" s="63"/>
      <c r="B813" s="69"/>
      <c r="C813" s="49" t="s">
        <v>16</v>
      </c>
      <c r="D813" s="7">
        <f t="shared" si="302"/>
        <v>0</v>
      </c>
      <c r="E813" s="7"/>
      <c r="F813" s="7"/>
      <c r="G813" s="7"/>
      <c r="H813" s="7"/>
      <c r="I813" s="7"/>
      <c r="J813" s="7"/>
      <c r="K813" s="7">
        <v>0</v>
      </c>
      <c r="L813" s="7"/>
      <c r="M813" s="7"/>
      <c r="N813" s="7"/>
      <c r="O813" s="7"/>
      <c r="P813" s="21"/>
      <c r="Q813" s="8"/>
      <c r="R813" s="8"/>
      <c r="S813" s="8"/>
      <c r="T813" s="8"/>
      <c r="U813" s="8"/>
    </row>
    <row r="814" spans="1:22" s="6" customFormat="1" ht="60" x14ac:dyDescent="0.25">
      <c r="A814" s="63"/>
      <c r="B814" s="69"/>
      <c r="C814" s="49" t="s">
        <v>17</v>
      </c>
      <c r="D814" s="7">
        <f t="shared" si="302"/>
        <v>0</v>
      </c>
      <c r="E814" s="7"/>
      <c r="F814" s="7"/>
      <c r="G814" s="7"/>
      <c r="H814" s="7"/>
      <c r="I814" s="7"/>
      <c r="J814" s="7"/>
      <c r="K814" s="7">
        <v>0</v>
      </c>
      <c r="L814" s="7"/>
      <c r="M814" s="7"/>
      <c r="N814" s="7"/>
      <c r="O814" s="7"/>
      <c r="P814" s="21"/>
      <c r="Q814" s="8"/>
      <c r="R814" s="8"/>
      <c r="S814" s="8"/>
      <c r="T814" s="8"/>
      <c r="U814" s="8"/>
    </row>
    <row r="815" spans="1:22" s="6" customFormat="1" ht="30" x14ac:dyDescent="0.25">
      <c r="A815" s="64"/>
      <c r="B815" s="70"/>
      <c r="C815" s="49" t="s">
        <v>18</v>
      </c>
      <c r="D815" s="7">
        <f t="shared" si="302"/>
        <v>0</v>
      </c>
      <c r="E815" s="7"/>
      <c r="F815" s="7"/>
      <c r="G815" s="7"/>
      <c r="H815" s="7"/>
      <c r="I815" s="7"/>
      <c r="J815" s="7"/>
      <c r="K815" s="7">
        <v>0</v>
      </c>
      <c r="L815" s="7"/>
      <c r="M815" s="7"/>
      <c r="N815" s="7"/>
      <c r="O815" s="7"/>
      <c r="P815" s="21"/>
      <c r="Q815" s="8"/>
      <c r="R815" s="8"/>
      <c r="S815" s="8"/>
      <c r="T815" s="8"/>
      <c r="U815" s="8"/>
    </row>
    <row r="816" spans="1:22" s="6" customFormat="1" ht="30" x14ac:dyDescent="0.25">
      <c r="A816" s="65" t="s">
        <v>157</v>
      </c>
      <c r="B816" s="71" t="s">
        <v>213</v>
      </c>
      <c r="C816" s="51" t="s">
        <v>14</v>
      </c>
      <c r="D816" s="7">
        <f t="shared" si="302"/>
        <v>285618.03000000003</v>
      </c>
      <c r="E816" s="7">
        <f t="shared" ref="E816:P816" si="322">E817+E818+E819+E820</f>
        <v>8306.2000000000007</v>
      </c>
      <c r="F816" s="7">
        <f t="shared" si="322"/>
        <v>10736.1</v>
      </c>
      <c r="G816" s="7">
        <f t="shared" si="322"/>
        <v>11845.6</v>
      </c>
      <c r="H816" s="7">
        <f t="shared" si="322"/>
        <v>12970.2</v>
      </c>
      <c r="I816" s="7">
        <f t="shared" si="322"/>
        <v>14176.3</v>
      </c>
      <c r="J816" s="7">
        <f t="shared" si="322"/>
        <v>17906.5</v>
      </c>
      <c r="K816" s="7">
        <f t="shared" si="322"/>
        <v>20704.7</v>
      </c>
      <c r="L816" s="7">
        <f t="shared" si="322"/>
        <v>22586.3</v>
      </c>
      <c r="M816" s="7">
        <f t="shared" si="322"/>
        <v>23606.43</v>
      </c>
      <c r="N816" s="7">
        <f t="shared" si="322"/>
        <v>38991.4</v>
      </c>
      <c r="O816" s="7">
        <f t="shared" si="322"/>
        <v>43234.3</v>
      </c>
      <c r="P816" s="7">
        <f t="shared" si="322"/>
        <v>60554</v>
      </c>
      <c r="Q816" s="8"/>
      <c r="R816" s="8"/>
      <c r="S816" s="8"/>
      <c r="T816" s="8"/>
      <c r="U816" s="8"/>
    </row>
    <row r="817" spans="1:21" s="6" customFormat="1" ht="30" x14ac:dyDescent="0.25">
      <c r="A817" s="66"/>
      <c r="B817" s="72"/>
      <c r="C817" s="51" t="s">
        <v>22</v>
      </c>
      <c r="D817" s="7">
        <f t="shared" si="302"/>
        <v>0</v>
      </c>
      <c r="E817" s="7"/>
      <c r="F817" s="7"/>
      <c r="G817" s="7"/>
      <c r="H817" s="7"/>
      <c r="I817" s="7"/>
      <c r="J817" s="7"/>
      <c r="K817" s="7">
        <v>0</v>
      </c>
      <c r="L817" s="7"/>
      <c r="M817" s="7"/>
      <c r="N817" s="7"/>
      <c r="O817" s="7"/>
      <c r="P817" s="21"/>
      <c r="Q817" s="8"/>
      <c r="R817" s="8"/>
      <c r="S817" s="8"/>
      <c r="T817" s="8"/>
      <c r="U817" s="8"/>
    </row>
    <row r="818" spans="1:21" s="6" customFormat="1" ht="30" x14ac:dyDescent="0.25">
      <c r="A818" s="66"/>
      <c r="B818" s="72"/>
      <c r="C818" s="49" t="s">
        <v>16</v>
      </c>
      <c r="D818" s="7">
        <f t="shared" si="302"/>
        <v>285618.03000000003</v>
      </c>
      <c r="E818" s="7">
        <v>8306.2000000000007</v>
      </c>
      <c r="F818" s="7">
        <v>10736.1</v>
      </c>
      <c r="G818" s="7">
        <v>11845.6</v>
      </c>
      <c r="H818" s="7">
        <v>12970.2</v>
      </c>
      <c r="I818" s="7">
        <v>14176.3</v>
      </c>
      <c r="J818" s="7">
        <v>17906.5</v>
      </c>
      <c r="K818" s="7">
        <v>20704.7</v>
      </c>
      <c r="L818" s="7">
        <v>22586.3</v>
      </c>
      <c r="M818" s="7">
        <v>23606.43</v>
      </c>
      <c r="N818" s="7">
        <v>38991.4</v>
      </c>
      <c r="O818" s="18">
        <v>43234.3</v>
      </c>
      <c r="P818" s="21">
        <v>60554</v>
      </c>
      <c r="Q818" s="8"/>
      <c r="R818" s="8"/>
      <c r="S818" s="8"/>
      <c r="T818" s="8"/>
      <c r="U818" s="8"/>
    </row>
    <row r="819" spans="1:21" s="6" customFormat="1" ht="60" x14ac:dyDescent="0.25">
      <c r="A819" s="66"/>
      <c r="B819" s="72"/>
      <c r="C819" s="49" t="s">
        <v>17</v>
      </c>
      <c r="D819" s="7">
        <f t="shared" si="302"/>
        <v>0</v>
      </c>
      <c r="E819" s="7"/>
      <c r="F819" s="7"/>
      <c r="G819" s="7"/>
      <c r="H819" s="7"/>
      <c r="I819" s="7"/>
      <c r="J819" s="7"/>
      <c r="K819" s="7">
        <v>0</v>
      </c>
      <c r="L819" s="7"/>
      <c r="M819" s="7"/>
      <c r="N819" s="7"/>
      <c r="O819" s="7"/>
      <c r="P819" s="21"/>
      <c r="Q819" s="8"/>
      <c r="R819" s="8"/>
      <c r="S819" s="8"/>
      <c r="T819" s="8"/>
      <c r="U819" s="8"/>
    </row>
    <row r="820" spans="1:21" s="6" customFormat="1" ht="30" x14ac:dyDescent="0.25">
      <c r="A820" s="67"/>
      <c r="B820" s="73"/>
      <c r="C820" s="49" t="s">
        <v>18</v>
      </c>
      <c r="D820" s="7">
        <f t="shared" si="302"/>
        <v>0</v>
      </c>
      <c r="E820" s="7"/>
      <c r="F820" s="7"/>
      <c r="G820" s="7"/>
      <c r="H820" s="7"/>
      <c r="I820" s="7"/>
      <c r="J820" s="7"/>
      <c r="K820" s="7">
        <v>0</v>
      </c>
      <c r="L820" s="7"/>
      <c r="M820" s="7"/>
      <c r="N820" s="7"/>
      <c r="O820" s="7"/>
      <c r="P820" s="21"/>
      <c r="Q820" s="8"/>
      <c r="R820" s="8"/>
      <c r="S820" s="8"/>
      <c r="T820" s="8"/>
      <c r="U820" s="8"/>
    </row>
    <row r="821" spans="1:21" s="6" customFormat="1" ht="30" x14ac:dyDescent="0.25">
      <c r="A821" s="62" t="s">
        <v>159</v>
      </c>
      <c r="B821" s="68" t="s">
        <v>214</v>
      </c>
      <c r="C821" s="51" t="s">
        <v>14</v>
      </c>
      <c r="D821" s="7">
        <f t="shared" si="302"/>
        <v>255126.92</v>
      </c>
      <c r="E821" s="7">
        <f t="shared" ref="E821:P821" si="323">E822+E823+E824+E825</f>
        <v>9044.6</v>
      </c>
      <c r="F821" s="7">
        <f t="shared" si="323"/>
        <v>11596.6</v>
      </c>
      <c r="G821" s="7">
        <f t="shared" si="323"/>
        <v>13013.6</v>
      </c>
      <c r="H821" s="7">
        <f t="shared" si="323"/>
        <v>14577.3</v>
      </c>
      <c r="I821" s="7">
        <f t="shared" si="323"/>
        <v>15610.4</v>
      </c>
      <c r="J821" s="7">
        <f t="shared" si="323"/>
        <v>19549.3</v>
      </c>
      <c r="K821" s="7">
        <f t="shared" si="323"/>
        <v>22250.9</v>
      </c>
      <c r="L821" s="7">
        <f t="shared" si="323"/>
        <v>22389.8</v>
      </c>
      <c r="M821" s="7">
        <f t="shared" si="323"/>
        <v>23549.02</v>
      </c>
      <c r="N821" s="7">
        <f t="shared" si="323"/>
        <v>30990.5</v>
      </c>
      <c r="O821" s="7">
        <f t="shared" si="323"/>
        <v>33166.800000000003</v>
      </c>
      <c r="P821" s="7">
        <f t="shared" si="323"/>
        <v>39388.1</v>
      </c>
      <c r="Q821" s="8"/>
      <c r="R821" s="8"/>
      <c r="S821" s="8"/>
      <c r="T821" s="8"/>
      <c r="U821" s="8"/>
    </row>
    <row r="822" spans="1:21" s="6" customFormat="1" ht="30" x14ac:dyDescent="0.25">
      <c r="A822" s="63"/>
      <c r="B822" s="69"/>
      <c r="C822" s="51" t="s">
        <v>22</v>
      </c>
      <c r="D822" s="7">
        <f t="shared" si="302"/>
        <v>0</v>
      </c>
      <c r="E822" s="7"/>
      <c r="F822" s="7"/>
      <c r="G822" s="7"/>
      <c r="H822" s="7"/>
      <c r="I822" s="7"/>
      <c r="J822" s="7"/>
      <c r="K822" s="7">
        <v>0</v>
      </c>
      <c r="L822" s="7"/>
      <c r="M822" s="7"/>
      <c r="N822" s="7"/>
      <c r="O822" s="7"/>
      <c r="P822" s="21"/>
      <c r="Q822" s="8"/>
      <c r="R822" s="8"/>
      <c r="S822" s="8"/>
      <c r="T822" s="8"/>
      <c r="U822" s="8"/>
    </row>
    <row r="823" spans="1:21" s="6" customFormat="1" ht="30" x14ac:dyDescent="0.25">
      <c r="A823" s="63"/>
      <c r="B823" s="69"/>
      <c r="C823" s="49" t="s">
        <v>16</v>
      </c>
      <c r="D823" s="7">
        <f t="shared" si="302"/>
        <v>255126.92</v>
      </c>
      <c r="E823" s="7">
        <v>9044.6</v>
      </c>
      <c r="F823" s="7">
        <v>11596.6</v>
      </c>
      <c r="G823" s="7">
        <v>13013.6</v>
      </c>
      <c r="H823" s="7">
        <v>14577.3</v>
      </c>
      <c r="I823" s="7">
        <v>15610.4</v>
      </c>
      <c r="J823" s="7">
        <v>19549.3</v>
      </c>
      <c r="K823" s="7">
        <v>22250.9</v>
      </c>
      <c r="L823" s="7">
        <v>22389.8</v>
      </c>
      <c r="M823" s="7">
        <v>23549.02</v>
      </c>
      <c r="N823" s="7">
        <v>30990.5</v>
      </c>
      <c r="O823" s="18">
        <v>33166.800000000003</v>
      </c>
      <c r="P823" s="21">
        <v>39388.1</v>
      </c>
      <c r="Q823" s="8"/>
      <c r="R823" s="8"/>
      <c r="S823" s="8"/>
      <c r="T823" s="8"/>
      <c r="U823" s="8"/>
    </row>
    <row r="824" spans="1:21" s="6" customFormat="1" ht="60" x14ac:dyDescent="0.25">
      <c r="A824" s="63"/>
      <c r="B824" s="69"/>
      <c r="C824" s="49" t="s">
        <v>17</v>
      </c>
      <c r="D824" s="7">
        <f t="shared" si="302"/>
        <v>0</v>
      </c>
      <c r="E824" s="7"/>
      <c r="F824" s="7"/>
      <c r="G824" s="7"/>
      <c r="H824" s="7"/>
      <c r="I824" s="7"/>
      <c r="J824" s="7"/>
      <c r="K824" s="7">
        <v>0</v>
      </c>
      <c r="L824" s="7"/>
      <c r="M824" s="7"/>
      <c r="N824" s="7"/>
      <c r="O824" s="7"/>
      <c r="P824" s="21"/>
      <c r="Q824" s="8"/>
      <c r="R824" s="8"/>
      <c r="S824" s="8"/>
      <c r="T824" s="8"/>
      <c r="U824" s="8"/>
    </row>
    <row r="825" spans="1:21" s="6" customFormat="1" ht="30" x14ac:dyDescent="0.25">
      <c r="A825" s="64"/>
      <c r="B825" s="70"/>
      <c r="C825" s="49" t="s">
        <v>18</v>
      </c>
      <c r="D825" s="7">
        <f t="shared" si="302"/>
        <v>0</v>
      </c>
      <c r="E825" s="7"/>
      <c r="F825" s="7"/>
      <c r="G825" s="7"/>
      <c r="H825" s="7"/>
      <c r="I825" s="7"/>
      <c r="J825" s="7"/>
      <c r="K825" s="7">
        <v>0</v>
      </c>
      <c r="L825" s="7"/>
      <c r="M825" s="30"/>
      <c r="N825" s="7"/>
      <c r="O825" s="7"/>
      <c r="P825" s="21"/>
      <c r="Q825" s="8"/>
      <c r="R825" s="8"/>
      <c r="S825" s="8"/>
      <c r="T825" s="8"/>
      <c r="U825" s="8"/>
    </row>
    <row r="826" spans="1:21" s="6" customFormat="1" ht="30" x14ac:dyDescent="0.25">
      <c r="A826" s="62" t="s">
        <v>177</v>
      </c>
      <c r="B826" s="68" t="s">
        <v>215</v>
      </c>
      <c r="C826" s="51" t="s">
        <v>14</v>
      </c>
      <c r="D826" s="7">
        <f t="shared" si="302"/>
        <v>1154917.25</v>
      </c>
      <c r="E826" s="7">
        <f t="shared" ref="E826:P826" si="324">E827+E828+E829+E830</f>
        <v>74359.600000000006</v>
      </c>
      <c r="F826" s="7">
        <f t="shared" si="324"/>
        <v>78728.899999999994</v>
      </c>
      <c r="G826" s="7">
        <f t="shared" si="324"/>
        <v>80985</v>
      </c>
      <c r="H826" s="7">
        <f t="shared" si="324"/>
        <v>79126.7</v>
      </c>
      <c r="I826" s="7">
        <f t="shared" si="324"/>
        <v>80581.100000000006</v>
      </c>
      <c r="J826" s="7">
        <f t="shared" si="324"/>
        <v>84823</v>
      </c>
      <c r="K826" s="7">
        <f t="shared" si="324"/>
        <v>86074.7</v>
      </c>
      <c r="L826" s="7">
        <f t="shared" si="324"/>
        <v>87023.9</v>
      </c>
      <c r="M826" s="7">
        <f t="shared" si="324"/>
        <v>91003.05</v>
      </c>
      <c r="N826" s="7">
        <f t="shared" si="324"/>
        <v>128194.5</v>
      </c>
      <c r="O826" s="7">
        <f t="shared" si="324"/>
        <v>144176.9</v>
      </c>
      <c r="P826" s="7">
        <f t="shared" si="324"/>
        <v>139839.9</v>
      </c>
      <c r="Q826" s="8"/>
      <c r="R826" s="8"/>
      <c r="S826" s="8"/>
      <c r="T826" s="8"/>
      <c r="U826" s="8"/>
    </row>
    <row r="827" spans="1:21" s="6" customFormat="1" ht="30" x14ac:dyDescent="0.25">
      <c r="A827" s="63"/>
      <c r="B827" s="69"/>
      <c r="C827" s="51" t="s">
        <v>22</v>
      </c>
      <c r="D827" s="7">
        <f t="shared" si="302"/>
        <v>0</v>
      </c>
      <c r="E827" s="7"/>
      <c r="F827" s="7"/>
      <c r="G827" s="7"/>
      <c r="H827" s="7"/>
      <c r="I827" s="7"/>
      <c r="J827" s="7"/>
      <c r="K827" s="7">
        <v>0</v>
      </c>
      <c r="L827" s="7"/>
      <c r="M827" s="7"/>
      <c r="N827" s="7"/>
      <c r="O827" s="7"/>
      <c r="P827" s="21"/>
      <c r="Q827" s="8"/>
      <c r="R827" s="8"/>
      <c r="S827" s="8"/>
      <c r="T827" s="8"/>
      <c r="U827" s="8"/>
    </row>
    <row r="828" spans="1:21" s="6" customFormat="1" ht="30" x14ac:dyDescent="0.25">
      <c r="A828" s="63"/>
      <c r="B828" s="69"/>
      <c r="C828" s="49" t="s">
        <v>16</v>
      </c>
      <c r="D828" s="7">
        <f t="shared" si="302"/>
        <v>1154917.25</v>
      </c>
      <c r="E828" s="7">
        <v>74359.600000000006</v>
      </c>
      <c r="F828" s="7">
        <v>78728.899999999994</v>
      </c>
      <c r="G828" s="7">
        <v>80985</v>
      </c>
      <c r="H828" s="7">
        <v>79126.7</v>
      </c>
      <c r="I828" s="7">
        <v>80581.100000000006</v>
      </c>
      <c r="J828" s="7">
        <v>84823</v>
      </c>
      <c r="K828" s="7">
        <v>86074.7</v>
      </c>
      <c r="L828" s="7">
        <v>87023.9</v>
      </c>
      <c r="M828" s="7">
        <v>91003.05</v>
      </c>
      <c r="N828" s="7">
        <v>128194.5</v>
      </c>
      <c r="O828" s="18">
        <v>144176.9</v>
      </c>
      <c r="P828" s="21">
        <v>139839.9</v>
      </c>
      <c r="Q828" s="8"/>
      <c r="R828" s="8"/>
      <c r="S828" s="8"/>
      <c r="T828" s="8"/>
      <c r="U828" s="8"/>
    </row>
    <row r="829" spans="1:21" s="6" customFormat="1" ht="60" x14ac:dyDescent="0.25">
      <c r="A829" s="63"/>
      <c r="B829" s="69"/>
      <c r="C829" s="49" t="s">
        <v>17</v>
      </c>
      <c r="D829" s="7">
        <f t="shared" si="302"/>
        <v>0</v>
      </c>
      <c r="E829" s="7"/>
      <c r="F829" s="7"/>
      <c r="G829" s="7"/>
      <c r="H829" s="7"/>
      <c r="I829" s="7"/>
      <c r="J829" s="7"/>
      <c r="K829" s="7">
        <v>0</v>
      </c>
      <c r="L829" s="7"/>
      <c r="M829" s="7"/>
      <c r="N829" s="7"/>
      <c r="O829" s="7"/>
      <c r="P829" s="21"/>
      <c r="Q829" s="8"/>
      <c r="R829" s="8"/>
      <c r="S829" s="8"/>
      <c r="T829" s="8"/>
      <c r="U829" s="8"/>
    </row>
    <row r="830" spans="1:21" s="6" customFormat="1" ht="30" x14ac:dyDescent="0.25">
      <c r="A830" s="64"/>
      <c r="B830" s="70"/>
      <c r="C830" s="49" t="s">
        <v>18</v>
      </c>
      <c r="D830" s="7">
        <f t="shared" si="302"/>
        <v>0</v>
      </c>
      <c r="E830" s="7"/>
      <c r="F830" s="7"/>
      <c r="G830" s="7"/>
      <c r="H830" s="7"/>
      <c r="I830" s="7"/>
      <c r="J830" s="7"/>
      <c r="K830" s="7">
        <v>0</v>
      </c>
      <c r="L830" s="7"/>
      <c r="M830" s="7"/>
      <c r="N830" s="7"/>
      <c r="O830" s="7"/>
      <c r="P830" s="21"/>
      <c r="Q830" s="8"/>
      <c r="R830" s="8"/>
      <c r="S830" s="8"/>
      <c r="T830" s="8"/>
      <c r="U830" s="8"/>
    </row>
    <row r="831" spans="1:21" s="6" customFormat="1" ht="30" x14ac:dyDescent="0.25">
      <c r="A831" s="62" t="s">
        <v>182</v>
      </c>
      <c r="B831" s="68" t="s">
        <v>216</v>
      </c>
      <c r="C831" s="51" t="s">
        <v>14</v>
      </c>
      <c r="D831" s="7">
        <f t="shared" si="302"/>
        <v>2405.6</v>
      </c>
      <c r="E831" s="7">
        <f t="shared" ref="E831:P831" si="325">E832+E833+E834+E835</f>
        <v>698.8</v>
      </c>
      <c r="F831" s="7">
        <f t="shared" si="325"/>
        <v>837.6</v>
      </c>
      <c r="G831" s="7">
        <f t="shared" si="325"/>
        <v>771.3</v>
      </c>
      <c r="H831" s="7">
        <f t="shared" si="325"/>
        <v>97.9</v>
      </c>
      <c r="I831" s="7">
        <f t="shared" si="325"/>
        <v>0</v>
      </c>
      <c r="J831" s="7">
        <f t="shared" si="325"/>
        <v>0</v>
      </c>
      <c r="K831" s="7">
        <f t="shared" si="325"/>
        <v>0</v>
      </c>
      <c r="L831" s="7">
        <f t="shared" si="325"/>
        <v>0</v>
      </c>
      <c r="M831" s="7">
        <f t="shared" si="325"/>
        <v>0</v>
      </c>
      <c r="N831" s="7">
        <f t="shared" si="325"/>
        <v>0</v>
      </c>
      <c r="O831" s="7">
        <f t="shared" si="325"/>
        <v>0</v>
      </c>
      <c r="P831" s="7">
        <f t="shared" si="325"/>
        <v>0</v>
      </c>
      <c r="Q831" s="8"/>
      <c r="R831" s="8"/>
      <c r="S831" s="8"/>
      <c r="T831" s="8"/>
      <c r="U831" s="8"/>
    </row>
    <row r="832" spans="1:21" s="6" customFormat="1" ht="30" x14ac:dyDescent="0.25">
      <c r="A832" s="63"/>
      <c r="B832" s="69"/>
      <c r="C832" s="51" t="s">
        <v>22</v>
      </c>
      <c r="D832" s="7">
        <f t="shared" si="302"/>
        <v>0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21"/>
      <c r="Q832" s="8"/>
      <c r="R832" s="8"/>
      <c r="S832" s="8"/>
      <c r="T832" s="8"/>
      <c r="U832" s="8"/>
    </row>
    <row r="833" spans="1:21" s="6" customFormat="1" ht="30" x14ac:dyDescent="0.25">
      <c r="A833" s="63"/>
      <c r="B833" s="69"/>
      <c r="C833" s="49" t="s">
        <v>16</v>
      </c>
      <c r="D833" s="7">
        <f t="shared" si="302"/>
        <v>2405.6</v>
      </c>
      <c r="E833" s="7">
        <v>698.8</v>
      </c>
      <c r="F833" s="7">
        <v>837.6</v>
      </c>
      <c r="G833" s="7">
        <v>771.3</v>
      </c>
      <c r="H833" s="7">
        <v>97.9</v>
      </c>
      <c r="I833" s="7">
        <v>0</v>
      </c>
      <c r="J833" s="7">
        <v>0</v>
      </c>
      <c r="K833" s="7">
        <v>0</v>
      </c>
      <c r="L833" s="7"/>
      <c r="M833" s="7"/>
      <c r="N833" s="7"/>
      <c r="O833" s="7"/>
      <c r="P833" s="21"/>
      <c r="Q833" s="8"/>
      <c r="R833" s="8"/>
      <c r="S833" s="8"/>
      <c r="T833" s="8"/>
      <c r="U833" s="8"/>
    </row>
    <row r="834" spans="1:21" s="6" customFormat="1" ht="60" x14ac:dyDescent="0.25">
      <c r="A834" s="63"/>
      <c r="B834" s="69"/>
      <c r="C834" s="49" t="s">
        <v>17</v>
      </c>
      <c r="D834" s="7">
        <f t="shared" si="302"/>
        <v>0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21"/>
      <c r="Q834" s="8"/>
      <c r="R834" s="8"/>
      <c r="S834" s="8"/>
      <c r="T834" s="8"/>
      <c r="U834" s="8"/>
    </row>
    <row r="835" spans="1:21" s="6" customFormat="1" ht="30" x14ac:dyDescent="0.25">
      <c r="A835" s="64"/>
      <c r="B835" s="70"/>
      <c r="C835" s="49" t="s">
        <v>18</v>
      </c>
      <c r="D835" s="7">
        <f t="shared" si="302"/>
        <v>0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21"/>
      <c r="Q835" s="8"/>
      <c r="R835" s="8"/>
      <c r="S835" s="8"/>
      <c r="T835" s="8"/>
      <c r="U835" s="8"/>
    </row>
    <row r="836" spans="1:21" s="6" customFormat="1" ht="30" x14ac:dyDescent="0.25">
      <c r="A836" s="79" t="s">
        <v>185</v>
      </c>
      <c r="B836" s="84" t="s">
        <v>217</v>
      </c>
      <c r="C836" s="51" t="s">
        <v>14</v>
      </c>
      <c r="D836" s="7">
        <f t="shared" si="302"/>
        <v>32146.400000000001</v>
      </c>
      <c r="E836" s="7">
        <f t="shared" ref="E836:P836" si="326">E837+E838+E839+E840</f>
        <v>8130</v>
      </c>
      <c r="F836" s="7">
        <f t="shared" si="326"/>
        <v>8663.2999999999993</v>
      </c>
      <c r="G836" s="7">
        <f t="shared" si="326"/>
        <v>12805.2</v>
      </c>
      <c r="H836" s="7">
        <f t="shared" si="326"/>
        <v>2437.1</v>
      </c>
      <c r="I836" s="7">
        <f t="shared" si="326"/>
        <v>110.8</v>
      </c>
      <c r="J836" s="7">
        <f t="shared" si="326"/>
        <v>0</v>
      </c>
      <c r="K836" s="7">
        <f t="shared" si="326"/>
        <v>0</v>
      </c>
      <c r="L836" s="7">
        <f t="shared" si="326"/>
        <v>0</v>
      </c>
      <c r="M836" s="7">
        <f t="shared" si="326"/>
        <v>0</v>
      </c>
      <c r="N836" s="7">
        <f t="shared" si="326"/>
        <v>0</v>
      </c>
      <c r="O836" s="7">
        <f t="shared" si="326"/>
        <v>0</v>
      </c>
      <c r="P836" s="7">
        <f t="shared" si="326"/>
        <v>0</v>
      </c>
      <c r="Q836" s="8"/>
      <c r="R836" s="8"/>
      <c r="S836" s="8"/>
      <c r="T836" s="8"/>
      <c r="U836" s="8"/>
    </row>
    <row r="837" spans="1:21" s="6" customFormat="1" ht="39.75" customHeight="1" x14ac:dyDescent="0.25">
      <c r="A837" s="80"/>
      <c r="B837" s="85"/>
      <c r="C837" s="51" t="s">
        <v>22</v>
      </c>
      <c r="D837" s="7">
        <f t="shared" si="302"/>
        <v>0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21"/>
      <c r="Q837" s="8"/>
      <c r="R837" s="8"/>
      <c r="S837" s="8"/>
      <c r="T837" s="8"/>
      <c r="U837" s="8"/>
    </row>
    <row r="838" spans="1:21" s="6" customFormat="1" ht="40.5" customHeight="1" x14ac:dyDescent="0.25">
      <c r="A838" s="80"/>
      <c r="B838" s="85"/>
      <c r="C838" s="49" t="s">
        <v>16</v>
      </c>
      <c r="D838" s="7">
        <f t="shared" si="302"/>
        <v>32146.400000000001</v>
      </c>
      <c r="E838" s="7">
        <v>8130</v>
      </c>
      <c r="F838" s="7">
        <v>8663.2999999999993</v>
      </c>
      <c r="G838" s="7">
        <v>12805.2</v>
      </c>
      <c r="H838" s="7">
        <v>2437.1</v>
      </c>
      <c r="I838" s="7">
        <v>110.8</v>
      </c>
      <c r="J838" s="7">
        <v>0</v>
      </c>
      <c r="K838" s="7">
        <v>0</v>
      </c>
      <c r="L838" s="7"/>
      <c r="M838" s="7"/>
      <c r="N838" s="7"/>
      <c r="O838" s="7"/>
      <c r="P838" s="21"/>
      <c r="Q838" s="8"/>
      <c r="R838" s="8"/>
      <c r="S838" s="8"/>
      <c r="T838" s="8"/>
      <c r="U838" s="8"/>
    </row>
    <row r="839" spans="1:21" s="6" customFormat="1" ht="60" x14ac:dyDescent="0.25">
      <c r="A839" s="80"/>
      <c r="B839" s="85"/>
      <c r="C839" s="49" t="s">
        <v>17</v>
      </c>
      <c r="D839" s="7">
        <f t="shared" ref="D839:D855" si="327">SUM(E839:P839)</f>
        <v>0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21"/>
      <c r="Q839" s="8"/>
      <c r="R839" s="8"/>
      <c r="S839" s="8"/>
      <c r="T839" s="8"/>
      <c r="U839" s="8"/>
    </row>
    <row r="840" spans="1:21" s="6" customFormat="1" ht="45" customHeight="1" x14ac:dyDescent="0.25">
      <c r="A840" s="81"/>
      <c r="B840" s="86"/>
      <c r="C840" s="49" t="s">
        <v>18</v>
      </c>
      <c r="D840" s="7">
        <f t="shared" si="327"/>
        <v>0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21"/>
      <c r="Q840" s="8"/>
      <c r="R840" s="8"/>
      <c r="S840" s="8"/>
      <c r="T840" s="8"/>
      <c r="U840" s="8"/>
    </row>
    <row r="841" spans="1:21" s="6" customFormat="1" ht="36.75" customHeight="1" x14ac:dyDescent="0.25">
      <c r="A841" s="62" t="s">
        <v>192</v>
      </c>
      <c r="B841" s="68" t="s">
        <v>218</v>
      </c>
      <c r="C841" s="51" t="s">
        <v>14</v>
      </c>
      <c r="D841" s="7">
        <f t="shared" si="327"/>
        <v>37</v>
      </c>
      <c r="E841" s="7">
        <f t="shared" ref="E841:P841" si="328">E842+E843+E844+E845</f>
        <v>37</v>
      </c>
      <c r="F841" s="7">
        <f t="shared" si="328"/>
        <v>0</v>
      </c>
      <c r="G841" s="7">
        <f t="shared" si="328"/>
        <v>0</v>
      </c>
      <c r="H841" s="7">
        <f t="shared" si="328"/>
        <v>0</v>
      </c>
      <c r="I841" s="7">
        <f t="shared" si="328"/>
        <v>0</v>
      </c>
      <c r="J841" s="7">
        <f t="shared" si="328"/>
        <v>0</v>
      </c>
      <c r="K841" s="7">
        <f t="shared" si="328"/>
        <v>0</v>
      </c>
      <c r="L841" s="7">
        <f t="shared" si="328"/>
        <v>0</v>
      </c>
      <c r="M841" s="7">
        <f t="shared" si="328"/>
        <v>0</v>
      </c>
      <c r="N841" s="7">
        <f t="shared" si="328"/>
        <v>0</v>
      </c>
      <c r="O841" s="7">
        <f t="shared" si="328"/>
        <v>0</v>
      </c>
      <c r="P841" s="7">
        <f t="shared" si="328"/>
        <v>0</v>
      </c>
      <c r="Q841" s="8"/>
      <c r="R841" s="8"/>
      <c r="S841" s="8"/>
      <c r="T841" s="8"/>
      <c r="U841" s="8"/>
    </row>
    <row r="842" spans="1:21" s="6" customFormat="1" ht="47.25" customHeight="1" x14ac:dyDescent="0.25">
      <c r="A842" s="63"/>
      <c r="B842" s="69"/>
      <c r="C842" s="51" t="s">
        <v>22</v>
      </c>
      <c r="D842" s="7">
        <f t="shared" si="327"/>
        <v>0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21"/>
      <c r="Q842" s="8"/>
      <c r="R842" s="8"/>
      <c r="S842" s="8"/>
      <c r="T842" s="8"/>
      <c r="U842" s="8"/>
    </row>
    <row r="843" spans="1:21" s="6" customFormat="1" ht="42.75" customHeight="1" x14ac:dyDescent="0.25">
      <c r="A843" s="63"/>
      <c r="B843" s="69"/>
      <c r="C843" s="49" t="s">
        <v>16</v>
      </c>
      <c r="D843" s="7">
        <f t="shared" si="327"/>
        <v>0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21"/>
      <c r="Q843" s="8"/>
      <c r="R843" s="8"/>
      <c r="S843" s="8"/>
      <c r="T843" s="8"/>
      <c r="U843" s="8"/>
    </row>
    <row r="844" spans="1:21" s="6" customFormat="1" ht="60" x14ac:dyDescent="0.25">
      <c r="A844" s="63"/>
      <c r="B844" s="69"/>
      <c r="C844" s="49" t="s">
        <v>17</v>
      </c>
      <c r="D844" s="7">
        <f t="shared" si="327"/>
        <v>37</v>
      </c>
      <c r="E844" s="7">
        <v>37</v>
      </c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21"/>
      <c r="Q844" s="8"/>
      <c r="R844" s="8"/>
      <c r="S844" s="8"/>
      <c r="T844" s="8"/>
      <c r="U844" s="8"/>
    </row>
    <row r="845" spans="1:21" s="6" customFormat="1" ht="46.5" customHeight="1" x14ac:dyDescent="0.25">
      <c r="A845" s="64"/>
      <c r="B845" s="70"/>
      <c r="C845" s="49" t="s">
        <v>18</v>
      </c>
      <c r="D845" s="7">
        <f t="shared" si="327"/>
        <v>0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21"/>
      <c r="Q845" s="8"/>
      <c r="R845" s="8"/>
      <c r="S845" s="8"/>
      <c r="T845" s="8"/>
      <c r="U845" s="8"/>
    </row>
    <row r="846" spans="1:21" s="6" customFormat="1" ht="37.5" customHeight="1" x14ac:dyDescent="0.25">
      <c r="A846" s="62" t="s">
        <v>193</v>
      </c>
      <c r="B846" s="68" t="s">
        <v>219</v>
      </c>
      <c r="C846" s="51" t="s">
        <v>14</v>
      </c>
      <c r="D846" s="7">
        <f t="shared" si="327"/>
        <v>178</v>
      </c>
      <c r="E846" s="7">
        <f t="shared" ref="E846:P846" si="329">E847+E848+E849+E850</f>
        <v>178</v>
      </c>
      <c r="F846" s="7">
        <f t="shared" si="329"/>
        <v>0</v>
      </c>
      <c r="G846" s="7">
        <f t="shared" si="329"/>
        <v>0</v>
      </c>
      <c r="H846" s="7">
        <f t="shared" si="329"/>
        <v>0</v>
      </c>
      <c r="I846" s="7">
        <f t="shared" si="329"/>
        <v>0</v>
      </c>
      <c r="J846" s="7">
        <f t="shared" si="329"/>
        <v>0</v>
      </c>
      <c r="K846" s="7">
        <f t="shared" si="329"/>
        <v>0</v>
      </c>
      <c r="L846" s="7">
        <f t="shared" si="329"/>
        <v>0</v>
      </c>
      <c r="M846" s="7">
        <f t="shared" si="329"/>
        <v>0</v>
      </c>
      <c r="N846" s="7">
        <f t="shared" si="329"/>
        <v>0</v>
      </c>
      <c r="O846" s="7">
        <f t="shared" si="329"/>
        <v>0</v>
      </c>
      <c r="P846" s="7">
        <f t="shared" si="329"/>
        <v>0</v>
      </c>
      <c r="Q846" s="8"/>
      <c r="R846" s="8"/>
      <c r="S846" s="8"/>
      <c r="T846" s="8"/>
      <c r="U846" s="8"/>
    </row>
    <row r="847" spans="1:21" s="6" customFormat="1" ht="48" customHeight="1" x14ac:dyDescent="0.25">
      <c r="A847" s="63"/>
      <c r="B847" s="69"/>
      <c r="C847" s="51" t="s">
        <v>22</v>
      </c>
      <c r="D847" s="7">
        <f t="shared" si="327"/>
        <v>0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21"/>
      <c r="Q847" s="8"/>
      <c r="R847" s="8"/>
      <c r="S847" s="8"/>
      <c r="T847" s="8"/>
      <c r="U847" s="8"/>
    </row>
    <row r="848" spans="1:21" s="6" customFormat="1" ht="42.75" customHeight="1" x14ac:dyDescent="0.25">
      <c r="A848" s="63"/>
      <c r="B848" s="69"/>
      <c r="C848" s="49" t="s">
        <v>16</v>
      </c>
      <c r="D848" s="7">
        <f t="shared" si="327"/>
        <v>0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21"/>
      <c r="Q848" s="8"/>
      <c r="R848" s="8"/>
      <c r="S848" s="8"/>
      <c r="T848" s="8"/>
      <c r="U848" s="8"/>
    </row>
    <row r="849" spans="1:21" s="6" customFormat="1" ht="70.5" customHeight="1" x14ac:dyDescent="0.25">
      <c r="A849" s="63"/>
      <c r="B849" s="69"/>
      <c r="C849" s="49" t="s">
        <v>17</v>
      </c>
      <c r="D849" s="7">
        <f t="shared" si="327"/>
        <v>178</v>
      </c>
      <c r="E849" s="7">
        <v>178</v>
      </c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21"/>
      <c r="Q849" s="8"/>
      <c r="R849" s="8"/>
      <c r="S849" s="8"/>
      <c r="T849" s="8"/>
      <c r="U849" s="8"/>
    </row>
    <row r="850" spans="1:21" s="6" customFormat="1" ht="52.5" customHeight="1" x14ac:dyDescent="0.25">
      <c r="A850" s="64"/>
      <c r="B850" s="70"/>
      <c r="C850" s="49" t="s">
        <v>18</v>
      </c>
      <c r="D850" s="7">
        <f t="shared" si="327"/>
        <v>0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21"/>
      <c r="Q850" s="8"/>
      <c r="R850" s="8"/>
      <c r="S850" s="8"/>
      <c r="T850" s="8"/>
      <c r="U850" s="8"/>
    </row>
    <row r="851" spans="1:21" s="6" customFormat="1" ht="42.75" customHeight="1" x14ac:dyDescent="0.25">
      <c r="A851" s="65" t="s">
        <v>220</v>
      </c>
      <c r="B851" s="71" t="s">
        <v>221</v>
      </c>
      <c r="C851" s="51" t="s">
        <v>14</v>
      </c>
      <c r="D851" s="7">
        <f t="shared" si="327"/>
        <v>25</v>
      </c>
      <c r="E851" s="7">
        <f t="shared" ref="E851:P851" si="330">E852+E853+E854+E855</f>
        <v>25</v>
      </c>
      <c r="F851" s="7">
        <f t="shared" si="330"/>
        <v>0</v>
      </c>
      <c r="G851" s="7">
        <f t="shared" si="330"/>
        <v>0</v>
      </c>
      <c r="H851" s="7">
        <f t="shared" si="330"/>
        <v>0</v>
      </c>
      <c r="I851" s="7">
        <f t="shared" si="330"/>
        <v>0</v>
      </c>
      <c r="J851" s="7">
        <f t="shared" si="330"/>
        <v>0</v>
      </c>
      <c r="K851" s="7">
        <f t="shared" si="330"/>
        <v>0</v>
      </c>
      <c r="L851" s="7">
        <f t="shared" si="330"/>
        <v>0</v>
      </c>
      <c r="M851" s="7">
        <f t="shared" si="330"/>
        <v>0</v>
      </c>
      <c r="N851" s="7">
        <f t="shared" si="330"/>
        <v>0</v>
      </c>
      <c r="O851" s="7">
        <f t="shared" si="330"/>
        <v>0</v>
      </c>
      <c r="P851" s="7">
        <f t="shared" si="330"/>
        <v>0</v>
      </c>
      <c r="Q851" s="8"/>
      <c r="R851" s="8"/>
      <c r="S851" s="8"/>
      <c r="T851" s="8"/>
      <c r="U851" s="8"/>
    </row>
    <row r="852" spans="1:21" s="6" customFormat="1" ht="42.75" customHeight="1" x14ac:dyDescent="0.25">
      <c r="A852" s="66"/>
      <c r="B852" s="72"/>
      <c r="C852" s="51" t="s">
        <v>22</v>
      </c>
      <c r="D852" s="7">
        <f t="shared" si="327"/>
        <v>0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21"/>
      <c r="Q852" s="8"/>
      <c r="R852" s="8"/>
      <c r="S852" s="8"/>
      <c r="T852" s="8"/>
      <c r="U852" s="8"/>
    </row>
    <row r="853" spans="1:21" s="6" customFormat="1" ht="39.75" customHeight="1" x14ac:dyDescent="0.25">
      <c r="A853" s="66"/>
      <c r="B853" s="72"/>
      <c r="C853" s="49" t="s">
        <v>16</v>
      </c>
      <c r="D853" s="7">
        <f t="shared" si="327"/>
        <v>0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21"/>
      <c r="Q853" s="8"/>
      <c r="R853" s="8"/>
      <c r="S853" s="8"/>
      <c r="T853" s="8"/>
      <c r="U853" s="8"/>
    </row>
    <row r="854" spans="1:21" s="6" customFormat="1" ht="72" customHeight="1" x14ac:dyDescent="0.25">
      <c r="A854" s="66"/>
      <c r="B854" s="72"/>
      <c r="C854" s="49" t="s">
        <v>17</v>
      </c>
      <c r="D854" s="7">
        <f t="shared" si="327"/>
        <v>25</v>
      </c>
      <c r="E854" s="7">
        <v>25</v>
      </c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21"/>
      <c r="Q854" s="8"/>
      <c r="R854" s="8"/>
      <c r="S854" s="8"/>
      <c r="T854" s="8"/>
      <c r="U854" s="8"/>
    </row>
    <row r="855" spans="1:21" s="6" customFormat="1" ht="47.25" customHeight="1" x14ac:dyDescent="0.25">
      <c r="A855" s="67"/>
      <c r="B855" s="73"/>
      <c r="C855" s="49" t="s">
        <v>18</v>
      </c>
      <c r="D855" s="7">
        <f t="shared" si="327"/>
        <v>0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21"/>
      <c r="Q855" s="8"/>
      <c r="R855" s="8"/>
      <c r="S855" s="8"/>
      <c r="T855" s="8"/>
      <c r="U855" s="8"/>
    </row>
    <row r="856" spans="1:21" s="6" customFormat="1" ht="23.25" customHeight="1" x14ac:dyDescent="0.25">
      <c r="A856" s="9"/>
      <c r="B856" s="42"/>
      <c r="C856" s="9"/>
      <c r="D856" s="10"/>
      <c r="E856" s="10"/>
      <c r="F856" s="10"/>
      <c r="G856" s="10"/>
      <c r="H856" s="10"/>
      <c r="I856" s="10"/>
      <c r="J856" s="10"/>
      <c r="K856" s="10"/>
      <c r="L856" s="42"/>
      <c r="M856" s="42"/>
      <c r="N856" s="42"/>
      <c r="O856" s="28"/>
      <c r="P856" s="15"/>
      <c r="Q856" s="8"/>
      <c r="R856" s="8"/>
      <c r="S856" s="8"/>
      <c r="T856" s="8"/>
      <c r="U856" s="8"/>
    </row>
    <row r="857" spans="1:21" s="4" customFormat="1" ht="96" customHeight="1" x14ac:dyDescent="0.45">
      <c r="A857" s="88" t="s">
        <v>326</v>
      </c>
      <c r="B857" s="88"/>
      <c r="C857" s="88"/>
      <c r="D857" s="88"/>
      <c r="E857" s="53"/>
      <c r="F857" s="53"/>
      <c r="G857" s="53"/>
      <c r="H857" s="53"/>
      <c r="I857" s="89"/>
      <c r="J857" s="89"/>
      <c r="K857" s="89"/>
      <c r="L857" s="12"/>
      <c r="M857" s="87" t="s">
        <v>324</v>
      </c>
      <c r="N857" s="87"/>
      <c r="O857" s="87"/>
      <c r="P857" s="33"/>
      <c r="Q857" s="3"/>
      <c r="R857" s="3"/>
      <c r="S857" s="3"/>
      <c r="T857" s="3"/>
      <c r="U857" s="3"/>
    </row>
    <row r="858" spans="1:21" ht="33" x14ac:dyDescent="0.25">
      <c r="A858" s="61"/>
      <c r="B858" s="61"/>
      <c r="C858" s="61"/>
      <c r="D858" s="61"/>
      <c r="E858" s="14"/>
      <c r="F858" s="14"/>
      <c r="G858" s="14"/>
      <c r="H858" s="14"/>
      <c r="I858" s="14"/>
      <c r="J858" s="14"/>
      <c r="K858" s="14"/>
      <c r="L858" s="2"/>
      <c r="M858" s="2"/>
      <c r="N858" s="2"/>
      <c r="O858" s="2"/>
    </row>
    <row r="859" spans="1:2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2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2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2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2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2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</sheetData>
  <autoFilter ref="A5:V855"/>
  <mergeCells count="351">
    <mergeCell ref="A771:A775"/>
    <mergeCell ref="A766:A770"/>
    <mergeCell ref="B766:B770"/>
    <mergeCell ref="B240:B244"/>
    <mergeCell ref="A240:A244"/>
    <mergeCell ref="B751:B755"/>
    <mergeCell ref="B756:B760"/>
    <mergeCell ref="B761:B765"/>
    <mergeCell ref="B461:B465"/>
    <mergeCell ref="B511:B515"/>
    <mergeCell ref="B385:B389"/>
    <mergeCell ref="A446:A450"/>
    <mergeCell ref="B501:B505"/>
    <mergeCell ref="A461:A465"/>
    <mergeCell ref="A441:A445"/>
    <mergeCell ref="A586:A590"/>
    <mergeCell ref="B586:B590"/>
    <mergeCell ref="A556:A560"/>
    <mergeCell ref="A566:A570"/>
    <mergeCell ref="A551:A555"/>
    <mergeCell ref="A636:A640"/>
    <mergeCell ref="B636:B640"/>
    <mergeCell ref="B481:B485"/>
    <mergeCell ref="A481:A485"/>
    <mergeCell ref="A531:A535"/>
    <mergeCell ref="B566:B570"/>
    <mergeCell ref="A526:A530"/>
    <mergeCell ref="B571:B575"/>
    <mergeCell ref="A576:A580"/>
    <mergeCell ref="B576:B580"/>
    <mergeCell ref="A546:A550"/>
    <mergeCell ref="A581:A585"/>
    <mergeCell ref="B536:B540"/>
    <mergeCell ref="B541:B545"/>
    <mergeCell ref="A536:A540"/>
    <mergeCell ref="A541:A545"/>
    <mergeCell ref="B561:B565"/>
    <mergeCell ref="A561:A565"/>
    <mergeCell ref="B526:B530"/>
    <mergeCell ref="A696:A700"/>
    <mergeCell ref="A466:A470"/>
    <mergeCell ref="B466:B470"/>
    <mergeCell ref="B471:B475"/>
    <mergeCell ref="A476:A480"/>
    <mergeCell ref="B546:B550"/>
    <mergeCell ref="B521:B525"/>
    <mergeCell ref="B556:B560"/>
    <mergeCell ref="A521:A525"/>
    <mergeCell ref="B531:B535"/>
    <mergeCell ref="A471:A475"/>
    <mergeCell ref="A511:A515"/>
    <mergeCell ref="B486:B490"/>
    <mergeCell ref="A486:A490"/>
    <mergeCell ref="B476:B480"/>
    <mergeCell ref="A506:A510"/>
    <mergeCell ref="B506:B510"/>
    <mergeCell ref="B516:B520"/>
    <mergeCell ref="B581:B585"/>
    <mergeCell ref="A571:A575"/>
    <mergeCell ref="A606:A610"/>
    <mergeCell ref="A601:A605"/>
    <mergeCell ref="B601:B605"/>
    <mergeCell ref="A516:A520"/>
    <mergeCell ref="A761:A765"/>
    <mergeCell ref="B816:B820"/>
    <mergeCell ref="A686:A690"/>
    <mergeCell ref="B676:B680"/>
    <mergeCell ref="B666:B670"/>
    <mergeCell ref="A666:A670"/>
    <mergeCell ref="A671:A675"/>
    <mergeCell ref="B671:B675"/>
    <mergeCell ref="B681:B685"/>
    <mergeCell ref="A796:A800"/>
    <mergeCell ref="B796:B800"/>
    <mergeCell ref="A731:A735"/>
    <mergeCell ref="A736:A740"/>
    <mergeCell ref="A786:A790"/>
    <mergeCell ref="B786:B790"/>
    <mergeCell ref="B706:B710"/>
    <mergeCell ref="B711:B715"/>
    <mergeCell ref="A806:A810"/>
    <mergeCell ref="B806:B810"/>
    <mergeCell ref="A801:A805"/>
    <mergeCell ref="B801:B805"/>
    <mergeCell ref="A791:A795"/>
    <mergeCell ref="B726:B730"/>
    <mergeCell ref="A726:A730"/>
    <mergeCell ref="A836:A840"/>
    <mergeCell ref="B696:B700"/>
    <mergeCell ref="B791:B795"/>
    <mergeCell ref="B721:B725"/>
    <mergeCell ref="A721:A725"/>
    <mergeCell ref="B731:B735"/>
    <mergeCell ref="B741:B745"/>
    <mergeCell ref="A701:A705"/>
    <mergeCell ref="B701:B705"/>
    <mergeCell ref="A776:A780"/>
    <mergeCell ref="B776:B780"/>
    <mergeCell ref="A746:A750"/>
    <mergeCell ref="B746:B750"/>
    <mergeCell ref="A706:A710"/>
    <mergeCell ref="A711:A715"/>
    <mergeCell ref="B716:B720"/>
    <mergeCell ref="A716:A720"/>
    <mergeCell ref="A781:A785"/>
    <mergeCell ref="B781:B785"/>
    <mergeCell ref="A741:A745"/>
    <mergeCell ref="B736:B740"/>
    <mergeCell ref="B771:B775"/>
    <mergeCell ref="A751:A755"/>
    <mergeCell ref="A756:A760"/>
    <mergeCell ref="A451:A455"/>
    <mergeCell ref="A426:A430"/>
    <mergeCell ref="B426:B430"/>
    <mergeCell ref="A405:A409"/>
    <mergeCell ref="A385:A389"/>
    <mergeCell ref="A400:A404"/>
    <mergeCell ref="B456:B460"/>
    <mergeCell ref="B395:B399"/>
    <mergeCell ref="M857:O857"/>
    <mergeCell ref="A846:A850"/>
    <mergeCell ref="B846:B850"/>
    <mergeCell ref="A831:A835"/>
    <mergeCell ref="B831:B835"/>
    <mergeCell ref="B841:B845"/>
    <mergeCell ref="B851:B855"/>
    <mergeCell ref="A851:A855"/>
    <mergeCell ref="A821:A825"/>
    <mergeCell ref="B821:B825"/>
    <mergeCell ref="A857:D857"/>
    <mergeCell ref="A826:A830"/>
    <mergeCell ref="B826:B830"/>
    <mergeCell ref="I857:K857"/>
    <mergeCell ref="A841:A845"/>
    <mergeCell ref="B836:B840"/>
    <mergeCell ref="B691:B695"/>
    <mergeCell ref="A691:A695"/>
    <mergeCell ref="B591:B595"/>
    <mergeCell ref="A616:A620"/>
    <mergeCell ref="B616:B620"/>
    <mergeCell ref="A591:A595"/>
    <mergeCell ref="A611:A615"/>
    <mergeCell ref="A631:A635"/>
    <mergeCell ref="B651:B655"/>
    <mergeCell ref="A661:A665"/>
    <mergeCell ref="B641:B645"/>
    <mergeCell ref="A641:A645"/>
    <mergeCell ref="B621:B625"/>
    <mergeCell ref="A621:A625"/>
    <mergeCell ref="B631:B635"/>
    <mergeCell ref="B661:B665"/>
    <mergeCell ref="B646:B650"/>
    <mergeCell ref="B611:B615"/>
    <mergeCell ref="A596:A600"/>
    <mergeCell ref="B596:B600"/>
    <mergeCell ref="B606:B610"/>
    <mergeCell ref="A681:A685"/>
    <mergeCell ref="A646:A650"/>
    <mergeCell ref="A676:A680"/>
    <mergeCell ref="B80:B84"/>
    <mergeCell ref="K2:O2"/>
    <mergeCell ref="A4:A5"/>
    <mergeCell ref="B18:B22"/>
    <mergeCell ref="B43:B47"/>
    <mergeCell ref="A48:A52"/>
    <mergeCell ref="A70:A74"/>
    <mergeCell ref="B686:B690"/>
    <mergeCell ref="B375:B379"/>
    <mergeCell ref="B551:B555"/>
    <mergeCell ref="A410:A414"/>
    <mergeCell ref="B410:B414"/>
    <mergeCell ref="A431:A435"/>
    <mergeCell ref="B431:B435"/>
    <mergeCell ref="B441:B445"/>
    <mergeCell ref="A501:A505"/>
    <mergeCell ref="B451:B455"/>
    <mergeCell ref="A421:A425"/>
    <mergeCell ref="B421:B425"/>
    <mergeCell ref="B436:B440"/>
    <mergeCell ref="A436:A440"/>
    <mergeCell ref="A395:A399"/>
    <mergeCell ref="A416:A420"/>
    <mergeCell ref="B446:B450"/>
    <mergeCell ref="A250:A254"/>
    <mergeCell ref="B215:B219"/>
    <mergeCell ref="B130:B134"/>
    <mergeCell ref="A125:A129"/>
    <mergeCell ref="A200:A204"/>
    <mergeCell ref="B300:B304"/>
    <mergeCell ref="A170:A174"/>
    <mergeCell ref="L1:O1"/>
    <mergeCell ref="A6:A10"/>
    <mergeCell ref="B6:B10"/>
    <mergeCell ref="A53:A57"/>
    <mergeCell ref="B65:B69"/>
    <mergeCell ref="A90:A94"/>
    <mergeCell ref="A65:A69"/>
    <mergeCell ref="A38:A42"/>
    <mergeCell ref="B38:B42"/>
    <mergeCell ref="A75:A79"/>
    <mergeCell ref="A12:A16"/>
    <mergeCell ref="B23:B27"/>
    <mergeCell ref="A18:A22"/>
    <mergeCell ref="A3:O3"/>
    <mergeCell ref="C4:C5"/>
    <mergeCell ref="B12:B16"/>
    <mergeCell ref="B33:B37"/>
    <mergeCell ref="A28:A32"/>
    <mergeCell ref="A63:A64"/>
    <mergeCell ref="B63:B64"/>
    <mergeCell ref="A58:A62"/>
    <mergeCell ref="A43:A47"/>
    <mergeCell ref="B160:B164"/>
    <mergeCell ref="A175:A179"/>
    <mergeCell ref="A305:A309"/>
    <mergeCell ref="A270:A274"/>
    <mergeCell ref="B290:B294"/>
    <mergeCell ref="A120:A124"/>
    <mergeCell ref="B210:B214"/>
    <mergeCell ref="B150:B154"/>
    <mergeCell ref="A210:A214"/>
    <mergeCell ref="B180:B184"/>
    <mergeCell ref="A180:A184"/>
    <mergeCell ref="B205:B209"/>
    <mergeCell ref="A205:A209"/>
    <mergeCell ref="A215:A219"/>
    <mergeCell ref="B255:B259"/>
    <mergeCell ref="A220:A224"/>
    <mergeCell ref="B220:B224"/>
    <mergeCell ref="A225:A229"/>
    <mergeCell ref="B225:B229"/>
    <mergeCell ref="A100:A104"/>
    <mergeCell ref="A135:A139"/>
    <mergeCell ref="B85:B89"/>
    <mergeCell ref="A95:A99"/>
    <mergeCell ref="B95:B99"/>
    <mergeCell ref="B58:B62"/>
    <mergeCell ref="B245:B249"/>
    <mergeCell ref="B28:B32"/>
    <mergeCell ref="B48:B52"/>
    <mergeCell ref="B110:B114"/>
    <mergeCell ref="B115:B119"/>
    <mergeCell ref="B125:B129"/>
    <mergeCell ref="A235:A239"/>
    <mergeCell ref="A140:A144"/>
    <mergeCell ref="B195:B199"/>
    <mergeCell ref="A195:A199"/>
    <mergeCell ref="B185:B189"/>
    <mergeCell ref="A185:A189"/>
    <mergeCell ref="B120:B124"/>
    <mergeCell ref="A105:A109"/>
    <mergeCell ref="B105:B109"/>
    <mergeCell ref="A190:A194"/>
    <mergeCell ref="B190:B194"/>
    <mergeCell ref="B230:B234"/>
    <mergeCell ref="B310:B314"/>
    <mergeCell ref="A245:A249"/>
    <mergeCell ref="B250:B254"/>
    <mergeCell ref="A130:A134"/>
    <mergeCell ref="B4:B5"/>
    <mergeCell ref="B53:B57"/>
    <mergeCell ref="A23:A27"/>
    <mergeCell ref="A33:A37"/>
    <mergeCell ref="B100:B104"/>
    <mergeCell ref="B200:B204"/>
    <mergeCell ref="B70:B74"/>
    <mergeCell ref="A80:A84"/>
    <mergeCell ref="B75:B79"/>
    <mergeCell ref="A85:A89"/>
    <mergeCell ref="B90:B94"/>
    <mergeCell ref="A115:A119"/>
    <mergeCell ref="A150:A154"/>
    <mergeCell ref="A145:A149"/>
    <mergeCell ref="A165:A169"/>
    <mergeCell ref="B165:B169"/>
    <mergeCell ref="B175:B179"/>
    <mergeCell ref="B280:B284"/>
    <mergeCell ref="A160:A164"/>
    <mergeCell ref="B170:B174"/>
    <mergeCell ref="A651:A655"/>
    <mergeCell ref="A491:A495"/>
    <mergeCell ref="B491:B495"/>
    <mergeCell ref="A496:A500"/>
    <mergeCell ref="B496:B500"/>
    <mergeCell ref="A110:A114"/>
    <mergeCell ref="B135:B139"/>
    <mergeCell ref="B140:B144"/>
    <mergeCell ref="B145:B149"/>
    <mergeCell ref="A155:A159"/>
    <mergeCell ref="B155:B159"/>
    <mergeCell ref="B416:B420"/>
    <mergeCell ref="A375:A379"/>
    <mergeCell ref="B270:B274"/>
    <mergeCell ref="A280:A284"/>
    <mergeCell ref="B235:B239"/>
    <mergeCell ref="A230:A234"/>
    <mergeCell ref="B265:B269"/>
    <mergeCell ref="A260:A264"/>
    <mergeCell ref="B260:B264"/>
    <mergeCell ref="A255:A259"/>
    <mergeCell ref="A285:A289"/>
    <mergeCell ref="A265:A269"/>
    <mergeCell ref="B275:B279"/>
    <mergeCell ref="A275:A279"/>
    <mergeCell ref="B285:B289"/>
    <mergeCell ref="A456:A460"/>
    <mergeCell ref="B405:B409"/>
    <mergeCell ref="A330:A334"/>
    <mergeCell ref="A315:A319"/>
    <mergeCell ref="B350:B354"/>
    <mergeCell ref="A350:A354"/>
    <mergeCell ref="B335:B339"/>
    <mergeCell ref="A290:A294"/>
    <mergeCell ref="A295:A299"/>
    <mergeCell ref="B305:B309"/>
    <mergeCell ref="A310:A314"/>
    <mergeCell ref="A300:A304"/>
    <mergeCell ref="B295:B299"/>
    <mergeCell ref="B400:B404"/>
    <mergeCell ref="A380:A384"/>
    <mergeCell ref="A320:A324"/>
    <mergeCell ref="B330:B334"/>
    <mergeCell ref="B345:B349"/>
    <mergeCell ref="A340:A344"/>
    <mergeCell ref="B315:B319"/>
    <mergeCell ref="A370:A374"/>
    <mergeCell ref="A345:A349"/>
    <mergeCell ref="D4:P4"/>
    <mergeCell ref="A858:D858"/>
    <mergeCell ref="A335:A339"/>
    <mergeCell ref="B355:B359"/>
    <mergeCell ref="B360:B364"/>
    <mergeCell ref="B320:B324"/>
    <mergeCell ref="A355:A359"/>
    <mergeCell ref="A390:A394"/>
    <mergeCell ref="B390:B394"/>
    <mergeCell ref="B380:B384"/>
    <mergeCell ref="A360:A364"/>
    <mergeCell ref="B365:B369"/>
    <mergeCell ref="A365:A369"/>
    <mergeCell ref="B340:B344"/>
    <mergeCell ref="B325:B329"/>
    <mergeCell ref="A325:A329"/>
    <mergeCell ref="B370:B374"/>
    <mergeCell ref="A816:A820"/>
    <mergeCell ref="A811:A815"/>
    <mergeCell ref="A656:A660"/>
    <mergeCell ref="B656:B660"/>
    <mergeCell ref="B811:B815"/>
    <mergeCell ref="A626:A630"/>
    <mergeCell ref="B626:B630"/>
  </mergeCells>
  <pageMargins left="0.78740157480314965" right="0.19685039370078741" top="1.3779527559055118" bottom="0.39370078740157483" header="0.31496062992125984" footer="0.31496062992125984"/>
  <pageSetup paperSize="9" scale="55" orientation="landscape" useFirstPageNumber="1" r:id="rId1"/>
  <headerFooter differentFirst="1">
    <oddHeader>&amp;C&amp;P</oddHeader>
  </headerFooter>
  <rowBreaks count="10" manualBreakCount="10">
    <brk id="249" max="21" man="1"/>
    <brk id="309" max="21" man="1"/>
    <brk id="329" max="21" man="1"/>
    <brk id="371" max="21" man="1"/>
    <brk id="404" max="21" man="1"/>
    <brk id="585" max="21" man="1"/>
    <brk id="615" max="21" man="1"/>
    <brk id="797" max="21" man="1"/>
    <brk id="837" max="21" man="1"/>
    <brk id="85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2025-08-22T08:02:14Z</cp:lastPrinted>
  <dcterms:created xsi:type="dcterms:W3CDTF">2021-06-18T10:21:27Z</dcterms:created>
  <dcterms:modified xsi:type="dcterms:W3CDTF">2025-08-22T08:21:25Z</dcterms:modified>
</cp:coreProperties>
</file>