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30" windowWidth="28710" windowHeight="14130"/>
  </bookViews>
  <sheets>
    <sheet name="Свод " sheetId="6" r:id="rId1"/>
  </sheets>
  <definedNames>
    <definedName name="_xlnm._FilterDatabase" localSheetId="0" hidden="1">'Свод '!$A$18:$K$18</definedName>
    <definedName name="_xlnm.Print_Titles" localSheetId="0">'Свод '!$18:$18</definedName>
    <definedName name="_xlnm.Print_Area" localSheetId="0">'Свод '!$A$1:$L$92</definedName>
  </definedNames>
  <calcPr calcId="145621"/>
</workbook>
</file>

<file path=xl/calcChain.xml><?xml version="1.0" encoding="utf-8"?>
<calcChain xmlns="http://schemas.openxmlformats.org/spreadsheetml/2006/main">
  <c r="E89" i="6" l="1"/>
  <c r="F89" i="6"/>
  <c r="G89" i="6"/>
  <c r="I89" i="6"/>
  <c r="J89" i="6"/>
  <c r="K89" i="6"/>
  <c r="L89" i="6"/>
  <c r="H88" i="6"/>
  <c r="D88" i="6"/>
  <c r="E28" i="6" l="1"/>
  <c r="F28" i="6"/>
  <c r="G28" i="6"/>
  <c r="I28" i="6"/>
  <c r="J28" i="6"/>
  <c r="K28" i="6"/>
  <c r="L28" i="6"/>
  <c r="D27" i="6"/>
  <c r="C27" i="6" s="1"/>
  <c r="H27" i="6"/>
  <c r="L73" i="6" l="1"/>
  <c r="K73" i="6"/>
  <c r="G73" i="6"/>
  <c r="F73" i="6"/>
  <c r="H72" i="6"/>
  <c r="C72" i="6" s="1"/>
  <c r="D72" i="6"/>
  <c r="J71" i="6"/>
  <c r="J73" i="6" s="1"/>
  <c r="I71" i="6"/>
  <c r="I73" i="6" s="1"/>
  <c r="E71" i="6"/>
  <c r="D71" i="6" s="1"/>
  <c r="H55" i="6"/>
  <c r="D55" i="6"/>
  <c r="C55" i="6" l="1"/>
  <c r="D73" i="6"/>
  <c r="H71" i="6"/>
  <c r="H73" i="6" s="1"/>
  <c r="E73" i="6"/>
  <c r="C71" i="6" l="1"/>
  <c r="C73" i="6" s="1"/>
  <c r="E53" i="6" l="1"/>
  <c r="F53" i="6"/>
  <c r="G53" i="6"/>
  <c r="I53" i="6"/>
  <c r="J53" i="6"/>
  <c r="K53" i="6"/>
  <c r="L53" i="6"/>
  <c r="H51" i="6"/>
  <c r="D51" i="6"/>
  <c r="H52" i="6"/>
  <c r="D52" i="6"/>
  <c r="C51" i="6" l="1"/>
  <c r="C52" i="6"/>
  <c r="E83" i="6" l="1"/>
  <c r="F83" i="6"/>
  <c r="G83" i="6"/>
  <c r="I83" i="6"/>
  <c r="J83" i="6"/>
  <c r="K83" i="6"/>
  <c r="L83" i="6"/>
  <c r="E38" i="6"/>
  <c r="F38" i="6"/>
  <c r="G38" i="6"/>
  <c r="I38" i="6"/>
  <c r="J38" i="6"/>
  <c r="K38" i="6"/>
  <c r="L38" i="6"/>
  <c r="H37" i="6" l="1"/>
  <c r="D37" i="6"/>
  <c r="C37" i="6" l="1"/>
  <c r="D21" i="6"/>
  <c r="H85" i="6" l="1"/>
  <c r="H89" i="6" s="1"/>
  <c r="H75" i="6"/>
  <c r="H83" i="6" s="1"/>
  <c r="H40" i="6"/>
  <c r="H53" i="6" s="1"/>
  <c r="H30" i="6"/>
  <c r="H38" i="6" s="1"/>
  <c r="H26" i="6"/>
  <c r="H21" i="6"/>
  <c r="H28" i="6" s="1"/>
  <c r="C21" i="6" l="1"/>
  <c r="I90" i="6"/>
  <c r="K90" i="6"/>
  <c r="J90" i="6"/>
  <c r="H90" i="6" l="1"/>
  <c r="D82" i="6"/>
  <c r="C82" i="6" s="1"/>
  <c r="D26" i="6" l="1"/>
  <c r="D28" i="6" s="1"/>
  <c r="C26" i="6" l="1"/>
  <c r="A31" i="6"/>
  <c r="A32" i="6" s="1"/>
  <c r="A33" i="6" s="1"/>
  <c r="A34" i="6" s="1"/>
  <c r="A35" i="6" s="1"/>
  <c r="A36" i="6" s="1"/>
  <c r="A41" i="6"/>
  <c r="A42" i="6" s="1"/>
  <c r="A43" i="6" s="1"/>
  <c r="A44" i="6" s="1"/>
  <c r="A45" i="6" s="1"/>
  <c r="A46" i="6" s="1"/>
  <c r="A47" i="6" s="1"/>
  <c r="A48" i="6" s="1"/>
  <c r="A49" i="6" s="1"/>
  <c r="A50" i="6" s="1"/>
  <c r="C28" i="6" l="1"/>
  <c r="A76" i="6"/>
  <c r="A77" i="6" s="1"/>
  <c r="A78" i="6" s="1"/>
  <c r="A79" i="6" s="1"/>
  <c r="A80" i="6" s="1"/>
  <c r="A81" i="6" s="1"/>
  <c r="A56" i="6" l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L90" i="6" l="1"/>
  <c r="D30" i="6" l="1"/>
  <c r="C30" i="6" l="1"/>
  <c r="C38" i="6" s="1"/>
  <c r="D38" i="6"/>
  <c r="D40" i="6"/>
  <c r="D53" i="6" s="1"/>
  <c r="C40" i="6" l="1"/>
  <c r="C53" i="6" s="1"/>
  <c r="D75" i="6"/>
  <c r="C75" i="6" l="1"/>
  <c r="C83" i="6" s="1"/>
  <c r="D83" i="6"/>
  <c r="F90" i="6" l="1"/>
  <c r="G90" i="6" l="1"/>
  <c r="B18" i="6" l="1"/>
  <c r="C18" i="6" s="1"/>
  <c r="D18" i="6" s="1"/>
  <c r="E18" i="6" s="1"/>
  <c r="F18" i="6" s="1"/>
  <c r="D85" i="6"/>
  <c r="E90" i="6"/>
  <c r="C85" i="6" l="1"/>
  <c r="C89" i="6" s="1"/>
  <c r="D89" i="6"/>
  <c r="D90" i="6"/>
  <c r="C90" i="6" l="1"/>
</calcChain>
</file>

<file path=xl/sharedStrings.xml><?xml version="1.0" encoding="utf-8"?>
<sst xmlns="http://schemas.openxmlformats.org/spreadsheetml/2006/main" count="97" uniqueCount="87">
  <si>
    <t>Благоустройство 0503</t>
  </si>
  <si>
    <t>городского округа город Воронеж</t>
  </si>
  <si>
    <t>УТВЕРЖДЕНО</t>
  </si>
  <si>
    <t>распоряжением администрации</t>
  </si>
  <si>
    <t>Итого по Железнодорожному району</t>
  </si>
  <si>
    <t>Железнодорожный район</t>
  </si>
  <si>
    <t>Коминтерновский район</t>
  </si>
  <si>
    <t>Итого по Коминтерновскому району</t>
  </si>
  <si>
    <t xml:space="preserve">ПООБЪЕКТНОЕ РАСПРЕДЕЛЕНИЕ </t>
  </si>
  <si>
    <t>Левобережный район</t>
  </si>
  <si>
    <t>Итого по Левобережному району</t>
  </si>
  <si>
    <t>Ленинский район</t>
  </si>
  <si>
    <t>Итого по Ленинскому району</t>
  </si>
  <si>
    <t>Советский район</t>
  </si>
  <si>
    <t>Итого по Советскому району</t>
  </si>
  <si>
    <t>Центральный район</t>
  </si>
  <si>
    <t>Выполнение работ по благоустройству дворовых территорий</t>
  </si>
  <si>
    <t>Всего по городскому округу город Воронеж</t>
  </si>
  <si>
    <t>Общая  стоимость,  руб.</t>
  </si>
  <si>
    <t>№ п/п</t>
  </si>
  <si>
    <t>Наименование объектов, работ и затрат</t>
  </si>
  <si>
    <t>Итого по Центральному району</t>
  </si>
  <si>
    <t>средства городского округа</t>
  </si>
  <si>
    <t>стоимость работ (включая НДС), руб.</t>
  </si>
  <si>
    <t>объем средств софинансирования собственниками помещений МКД дополнительного перечня работ по благоустройству дворовых территорий МКД</t>
  </si>
  <si>
    <t>Дополнительные средства  бюджета городского округа город Воронеж, руб.</t>
  </si>
  <si>
    <t>«Формирование современной городской среды на территории городского округа город Воронеж»</t>
  </si>
  <si>
    <t>пер. Серафимовича, д. 14</t>
  </si>
  <si>
    <t>ул. Остужева, д. 24</t>
  </si>
  <si>
    <t>ул. Зои Космодемьянской, д. 15</t>
  </si>
  <si>
    <t>ул. Артамонова, д. 38</t>
  </si>
  <si>
    <t>ул. Генерала Лизюкова, д. 49</t>
  </si>
  <si>
    <t>ул. Новгородская, д. 131</t>
  </si>
  <si>
    <t>ул. Антонова-Овсеенко, д. 13</t>
  </si>
  <si>
    <t>ул. 60-летия ВЛКСМ, д. 5</t>
  </si>
  <si>
    <t>ул. Димитрова, д. 6</t>
  </si>
  <si>
    <t>ул. Костромская, д. 32</t>
  </si>
  <si>
    <t>ул. Ростовская, д. 52, корп. 3</t>
  </si>
  <si>
    <t>Ленинский пр-кт, д. 6, корп. 2</t>
  </si>
  <si>
    <t>Ленинский пр-кт, д. 22, корп. 2</t>
  </si>
  <si>
    <t>ул. Волгоградская, д. 2</t>
  </si>
  <si>
    <t>Ленинский пр-кт, д. 114</t>
  </si>
  <si>
    <t>ул. Ростовская, д. 68</t>
  </si>
  <si>
    <t>ул. Новосибирская, д. 17</t>
  </si>
  <si>
    <t>ул. Челюскинцев, д. 73</t>
  </si>
  <si>
    <t>ул. Краснознаменная, д. 125</t>
  </si>
  <si>
    <t>ул. Кривошеина, д. 21</t>
  </si>
  <si>
    <t>ул. Юлюса Янониса, д. 11</t>
  </si>
  <si>
    <t>ул. Молодогвардейцев, д. 13</t>
  </si>
  <si>
    <t>ул. Космонавтов, д. 60</t>
  </si>
  <si>
    <t>ул. Феоктистова, д. 6</t>
  </si>
  <si>
    <t>ул. Березовая роща, д. 10</t>
  </si>
  <si>
    <t>ул. Грамши, д. 72</t>
  </si>
  <si>
    <t>ул. Чапаева, д. 112</t>
  </si>
  <si>
    <t>ул. Карла Либкнехта, д. 33</t>
  </si>
  <si>
    <t>ул. Станкевича, д. 40</t>
  </si>
  <si>
    <t>ул. Фридриха Энгельса, д. 91</t>
  </si>
  <si>
    <t>ул. Красноармейская, д. 60</t>
  </si>
  <si>
    <t>пер. Алтайский, д. 26</t>
  </si>
  <si>
    <t>ул. Космонавта Комарова, д. 7</t>
  </si>
  <si>
    <t>ул. Южно-Моравская, д. 21</t>
  </si>
  <si>
    <t>ул. Карла Либкнехта, д. 57</t>
  </si>
  <si>
    <t>ул. Циолковского, д. 129</t>
  </si>
  <si>
    <t xml:space="preserve">Проведение проверки достоверности сметной стоимости </t>
  </si>
  <si>
    <t>Кредиторская задолженность по дворовым территориям 2023 года</t>
  </si>
  <si>
    <t>Ленинский пр-кт, д. 144А</t>
  </si>
  <si>
    <t xml:space="preserve">ассигнований бюджета городского округа город Воронеж на 2024 год на проведение основного мероприятия 1 «Благоустройство </t>
  </si>
  <si>
    <t xml:space="preserve">дворовых территорий многоквартирных домов» муниципальной программы городского округа город Воронеж </t>
  </si>
  <si>
    <t>средства областного бюджета</t>
  </si>
  <si>
    <t>ул. 45 стрелковой дивизии, д. 283</t>
  </si>
  <si>
    <t>ул. 232 Стрелковой дивизии, д. 37</t>
  </si>
  <si>
    <t>ул. Куколкина, д. 6</t>
  </si>
  <si>
    <t>ул. Никитинская, д. 35</t>
  </si>
  <si>
    <t>ул. Никитинская, д. 31</t>
  </si>
  <si>
    <t xml:space="preserve">ул. Матросова, д. 6а, </t>
  </si>
  <si>
    <t>ул. Краснознаменная, д. 171б</t>
  </si>
  <si>
    <t>ул. Краснознаменная, д. 171а</t>
  </si>
  <si>
    <t>пр-кт Труда, д. 32</t>
  </si>
  <si>
    <t>Оформление кадастровых справок</t>
  </si>
  <si>
    <t>пр-кт Труда, д. 30</t>
  </si>
  <si>
    <t xml:space="preserve">Руководитель  управления жилищно-коммунального хозяйства                                                                                                                                                               В.В. Мамаев                                                                                                                                                                                             </t>
  </si>
  <si>
    <t>по соглашению, 
 руб.</t>
  </si>
  <si>
    <t>по соглашению,
 руб.</t>
  </si>
  <si>
    <t>ул. Ленинградская, д. 6</t>
  </si>
  <si>
    <t>ул. Ломоносова, д. 114/4</t>
  </si>
  <si>
    <t>Дорожное хозяйство  0409</t>
  </si>
  <si>
    <t>от 24.10.2024      № 774-р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</si>
</sst>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7">
    <xf numFmtId="0" fontId="0" fillId="0" borderId="0" xfId="0"/>
    <xf numFmtId="4" fontId="6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left" vertical="center"/>
    </xf>
    <xf numFmtId="4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6" fillId="2" borderId="0" xfId="0" applyFont="1" applyFill="1"/>
    <xf numFmtId="4" fontId="6" fillId="2" borderId="0" xfId="0" applyNumberFormat="1" applyFont="1" applyFill="1"/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vertical="center"/>
    </xf>
    <xf numFmtId="0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8" fillId="2" borderId="0" xfId="0" applyFont="1" applyFill="1"/>
    <xf numFmtId="0" fontId="8" fillId="2" borderId="0" xfId="0" applyFont="1" applyFill="1" applyAlignment="1">
      <alignment horizontal="center" vertical="top"/>
    </xf>
    <xf numFmtId="0" fontId="8" fillId="2" borderId="0" xfId="0" applyFont="1" applyFill="1" applyAlignment="1"/>
    <xf numFmtId="0" fontId="8" fillId="2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2" borderId="0" xfId="0" applyNumberFormat="1" applyFont="1" applyFill="1" applyAlignment="1">
      <alignment vertical="center"/>
    </xf>
    <xf numFmtId="4" fontId="6" fillId="2" borderId="0" xfId="0" applyNumberFormat="1" applyFont="1" applyFill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vertical="center"/>
    </xf>
    <xf numFmtId="0" fontId="8" fillId="2" borderId="0" xfId="0" applyFont="1" applyFill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top"/>
    </xf>
    <xf numFmtId="0" fontId="8" fillId="2" borderId="0" xfId="0" applyFont="1" applyFill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5"/>
    <cellStyle name="Обычный 2 3" xfId="6"/>
    <cellStyle name="Обычный 3" xfId="2"/>
    <cellStyle name="Обычный 3 2" xfId="7"/>
    <cellStyle name="Обычный 4" xfId="3"/>
    <cellStyle name="Обычный 4 2" xfId="8"/>
    <cellStyle name="Обычный 5" xfId="4"/>
    <cellStyle name="Обычный 5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tabSelected="1" view="pageBreakPreview" zoomScale="50" zoomScaleNormal="61" zoomScaleSheetLayoutView="50" workbookViewId="0">
      <selection activeCell="B4" sqref="B4"/>
    </sheetView>
  </sheetViews>
  <sheetFormatPr defaultRowHeight="20.25" x14ac:dyDescent="0.3"/>
  <cols>
    <col min="1" max="1" width="10.7109375" style="12" customWidth="1"/>
    <col min="2" max="2" width="49.42578125" style="9" customWidth="1"/>
    <col min="3" max="3" width="24.7109375" style="10" customWidth="1"/>
    <col min="4" max="4" width="26.28515625" style="10" customWidth="1"/>
    <col min="5" max="5" width="25.5703125" style="10" customWidth="1"/>
    <col min="6" max="6" width="19.42578125" style="10" customWidth="1"/>
    <col min="7" max="11" width="29.5703125" style="10" customWidth="1"/>
    <col min="12" max="12" width="25.28515625" style="10" customWidth="1"/>
    <col min="13" max="13" width="22" style="10" customWidth="1"/>
    <col min="14" max="14" width="12.7109375" style="10" bestFit="1" customWidth="1"/>
    <col min="15" max="16" width="9.140625" style="10"/>
    <col min="17" max="17" width="25.140625" style="10" bestFit="1" customWidth="1"/>
    <col min="18" max="16384" width="9.140625" style="10"/>
  </cols>
  <sheetData>
    <row r="1" spans="1:12" ht="23.25" customHeight="1" x14ac:dyDescent="0.35">
      <c r="A1" s="26"/>
      <c r="B1" s="27"/>
      <c r="C1" s="28"/>
      <c r="D1" s="28"/>
      <c r="E1" s="28"/>
      <c r="F1" s="28"/>
      <c r="G1" s="28"/>
      <c r="H1" s="28"/>
      <c r="I1" s="28"/>
      <c r="J1" s="30"/>
      <c r="K1" s="30" t="s">
        <v>2</v>
      </c>
      <c r="L1" s="51"/>
    </row>
    <row r="2" spans="1:12" ht="30.75" customHeight="1" x14ac:dyDescent="0.35">
      <c r="A2" s="58"/>
      <c r="B2" s="58"/>
      <c r="C2" s="28"/>
      <c r="D2" s="28"/>
      <c r="E2" s="29"/>
      <c r="F2" s="29"/>
      <c r="G2" s="29"/>
      <c r="H2" s="29"/>
      <c r="I2" s="29"/>
      <c r="J2" s="51"/>
      <c r="K2" s="51" t="s">
        <v>3</v>
      </c>
      <c r="L2" s="30"/>
    </row>
    <row r="3" spans="1:12" ht="33.75" customHeight="1" x14ac:dyDescent="0.35">
      <c r="A3" s="26"/>
      <c r="B3" s="27"/>
      <c r="C3" s="28"/>
      <c r="D3" s="28"/>
      <c r="E3" s="29"/>
      <c r="F3" s="29"/>
      <c r="G3" s="29"/>
      <c r="H3" s="29"/>
      <c r="I3" s="29"/>
      <c r="J3" s="51"/>
      <c r="K3" s="51" t="s">
        <v>1</v>
      </c>
      <c r="L3" s="30"/>
    </row>
    <row r="4" spans="1:12" ht="32.25" customHeight="1" x14ac:dyDescent="0.35">
      <c r="A4" s="26"/>
      <c r="B4" s="27"/>
      <c r="C4" s="28"/>
      <c r="D4" s="28"/>
      <c r="E4" s="29"/>
      <c r="F4" s="29"/>
      <c r="G4" s="29"/>
      <c r="H4" s="29"/>
      <c r="I4" s="29"/>
      <c r="J4" s="51"/>
      <c r="K4" s="51" t="s">
        <v>86</v>
      </c>
      <c r="L4" s="30"/>
    </row>
    <row r="5" spans="1:12" ht="32.25" customHeight="1" x14ac:dyDescent="0.35">
      <c r="A5" s="26"/>
      <c r="B5" s="27"/>
      <c r="C5" s="28"/>
      <c r="D5" s="28"/>
      <c r="E5" s="29"/>
      <c r="F5" s="29"/>
      <c r="G5" s="29"/>
      <c r="H5" s="29"/>
      <c r="I5" s="29"/>
      <c r="J5" s="29"/>
      <c r="K5" s="29"/>
      <c r="L5" s="30"/>
    </row>
    <row r="6" spans="1:12" ht="23.25" customHeight="1" x14ac:dyDescent="0.35">
      <c r="A6" s="26"/>
      <c r="B6" s="27"/>
      <c r="C6" s="28"/>
      <c r="D6" s="28"/>
      <c r="E6" s="28"/>
      <c r="F6" s="28"/>
      <c r="G6" s="28"/>
      <c r="H6" s="28"/>
      <c r="I6" s="28"/>
      <c r="J6" s="28"/>
      <c r="K6" s="28"/>
      <c r="L6" s="29"/>
    </row>
    <row r="7" spans="1:12" ht="23.25" customHeight="1" x14ac:dyDescent="0.35">
      <c r="A7" s="26"/>
      <c r="B7" s="27"/>
      <c r="C7" s="28"/>
      <c r="D7" s="28"/>
      <c r="E7" s="28"/>
      <c r="F7" s="28"/>
      <c r="G7" s="28"/>
      <c r="H7" s="28"/>
      <c r="I7" s="28"/>
      <c r="J7" s="28"/>
      <c r="K7" s="28"/>
      <c r="L7" s="29"/>
    </row>
    <row r="8" spans="1:12" ht="23.25" customHeight="1" x14ac:dyDescent="0.35">
      <c r="A8" s="26"/>
      <c r="B8" s="27"/>
      <c r="C8" s="28"/>
      <c r="D8" s="28"/>
      <c r="E8" s="28"/>
      <c r="F8" s="28"/>
      <c r="G8" s="28"/>
      <c r="H8" s="28"/>
      <c r="I8" s="28"/>
      <c r="J8" s="28"/>
      <c r="K8" s="28"/>
      <c r="L8" s="29"/>
    </row>
    <row r="9" spans="1:12" s="14" customFormat="1" ht="23.25" customHeight="1" x14ac:dyDescent="0.35">
      <c r="A9" s="71" t="s">
        <v>8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31"/>
    </row>
    <row r="10" spans="1:12" s="14" customFormat="1" ht="23.25" customHeight="1" x14ac:dyDescent="0.35">
      <c r="A10" s="71" t="s">
        <v>66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31"/>
    </row>
    <row r="11" spans="1:12" s="14" customFormat="1" ht="23.25" customHeight="1" x14ac:dyDescent="0.35">
      <c r="A11" s="72" t="s">
        <v>67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31"/>
    </row>
    <row r="12" spans="1:12" s="14" customFormat="1" ht="23.25" customHeight="1" x14ac:dyDescent="0.35">
      <c r="A12" s="72" t="s">
        <v>26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31"/>
    </row>
    <row r="13" spans="1:12" s="14" customFormat="1" ht="23.25" customHeight="1" x14ac:dyDescent="0.35">
      <c r="A13" s="26"/>
      <c r="B13" s="32"/>
      <c r="C13" s="32"/>
      <c r="D13" s="32"/>
      <c r="E13" s="32"/>
      <c r="F13" s="32"/>
      <c r="G13" s="32"/>
      <c r="H13" s="41"/>
      <c r="I13" s="41"/>
      <c r="J13" s="41"/>
      <c r="K13" s="41"/>
      <c r="L13" s="31"/>
    </row>
    <row r="14" spans="1:12" s="14" customFormat="1" ht="23.25" customHeight="1" x14ac:dyDescent="0.3">
      <c r="A14" s="12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2" ht="34.5" customHeight="1" x14ac:dyDescent="0.3">
      <c r="A15" s="65" t="s">
        <v>19</v>
      </c>
      <c r="B15" s="65" t="s">
        <v>20</v>
      </c>
      <c r="C15" s="65" t="s">
        <v>18</v>
      </c>
      <c r="D15" s="65" t="s">
        <v>0</v>
      </c>
      <c r="E15" s="65"/>
      <c r="F15" s="65"/>
      <c r="G15" s="65"/>
      <c r="H15" s="65" t="s">
        <v>85</v>
      </c>
      <c r="I15" s="65"/>
      <c r="J15" s="65"/>
      <c r="K15" s="65"/>
      <c r="L15" s="65" t="s">
        <v>25</v>
      </c>
    </row>
    <row r="16" spans="1:12" ht="77.25" customHeight="1" x14ac:dyDescent="0.3">
      <c r="A16" s="65"/>
      <c r="B16" s="65"/>
      <c r="C16" s="65"/>
      <c r="D16" s="65" t="s">
        <v>23</v>
      </c>
      <c r="E16" s="65" t="s">
        <v>81</v>
      </c>
      <c r="F16" s="65"/>
      <c r="G16" s="65" t="s">
        <v>24</v>
      </c>
      <c r="H16" s="65" t="s">
        <v>23</v>
      </c>
      <c r="I16" s="65" t="s">
        <v>82</v>
      </c>
      <c r="J16" s="65"/>
      <c r="K16" s="65" t="s">
        <v>24</v>
      </c>
      <c r="L16" s="65"/>
    </row>
    <row r="17" spans="1:14" ht="121.5" customHeight="1" x14ac:dyDescent="0.3">
      <c r="A17" s="65"/>
      <c r="B17" s="65"/>
      <c r="C17" s="65"/>
      <c r="D17" s="65"/>
      <c r="E17" s="40" t="s">
        <v>68</v>
      </c>
      <c r="F17" s="40" t="s">
        <v>22</v>
      </c>
      <c r="G17" s="65"/>
      <c r="H17" s="65"/>
      <c r="I17" s="40" t="s">
        <v>68</v>
      </c>
      <c r="J17" s="40" t="s">
        <v>22</v>
      </c>
      <c r="K17" s="65"/>
      <c r="L17" s="65"/>
    </row>
    <row r="18" spans="1:14" ht="24.75" customHeight="1" x14ac:dyDescent="0.3">
      <c r="A18" s="39">
        <v>1</v>
      </c>
      <c r="B18" s="40">
        <f>A18+1</f>
        <v>2</v>
      </c>
      <c r="C18" s="40">
        <f t="shared" ref="C18:F18" si="0">B18+1</f>
        <v>3</v>
      </c>
      <c r="D18" s="40">
        <f>C18+1</f>
        <v>4</v>
      </c>
      <c r="E18" s="40">
        <f t="shared" si="0"/>
        <v>5</v>
      </c>
      <c r="F18" s="40">
        <f t="shared" si="0"/>
        <v>6</v>
      </c>
      <c r="G18" s="40">
        <v>7</v>
      </c>
      <c r="H18" s="40">
        <v>8</v>
      </c>
      <c r="I18" s="40">
        <v>9</v>
      </c>
      <c r="J18" s="40">
        <v>10</v>
      </c>
      <c r="K18" s="40">
        <v>11</v>
      </c>
      <c r="L18" s="40">
        <v>12</v>
      </c>
    </row>
    <row r="19" spans="1:14" ht="27" customHeight="1" x14ac:dyDescent="0.3">
      <c r="A19" s="66" t="s">
        <v>16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</row>
    <row r="20" spans="1:14" s="15" customFormat="1" ht="27" customHeight="1" x14ac:dyDescent="0.2">
      <c r="A20" s="66" t="s">
        <v>5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</row>
    <row r="21" spans="1:14" s="15" customFormat="1" ht="51.75" customHeight="1" x14ac:dyDescent="0.2">
      <c r="A21" s="39">
        <v>1</v>
      </c>
      <c r="B21" s="6" t="s">
        <v>65</v>
      </c>
      <c r="C21" s="67">
        <f>D21+H21+L21</f>
        <v>35549215.890000001</v>
      </c>
      <c r="D21" s="67">
        <f>SUM(E21:G24)</f>
        <v>10814043.199999999</v>
      </c>
      <c r="E21" s="68">
        <v>10813934.66</v>
      </c>
      <c r="F21" s="68">
        <v>108.54</v>
      </c>
      <c r="G21" s="67">
        <v>0</v>
      </c>
      <c r="H21" s="67">
        <f>SUM(I21:K25)</f>
        <v>24735172.690000001</v>
      </c>
      <c r="I21" s="67">
        <v>24734925.34</v>
      </c>
      <c r="J21" s="67">
        <v>247.35</v>
      </c>
      <c r="K21" s="67">
        <v>0</v>
      </c>
      <c r="L21" s="70">
        <v>0</v>
      </c>
    </row>
    <row r="22" spans="1:14" s="15" customFormat="1" ht="43.5" customHeight="1" x14ac:dyDescent="0.2">
      <c r="A22" s="39">
        <v>2</v>
      </c>
      <c r="B22" s="3" t="s">
        <v>27</v>
      </c>
      <c r="C22" s="67"/>
      <c r="D22" s="67"/>
      <c r="E22" s="68"/>
      <c r="F22" s="68"/>
      <c r="G22" s="67"/>
      <c r="H22" s="67"/>
      <c r="I22" s="67"/>
      <c r="J22" s="67"/>
      <c r="K22" s="67"/>
      <c r="L22" s="70"/>
    </row>
    <row r="23" spans="1:14" s="15" customFormat="1" ht="44.25" customHeight="1" x14ac:dyDescent="0.2">
      <c r="A23" s="39">
        <v>3</v>
      </c>
      <c r="B23" s="6" t="s">
        <v>28</v>
      </c>
      <c r="C23" s="67"/>
      <c r="D23" s="67"/>
      <c r="E23" s="68"/>
      <c r="F23" s="68"/>
      <c r="G23" s="67"/>
      <c r="H23" s="67"/>
      <c r="I23" s="67"/>
      <c r="J23" s="67"/>
      <c r="K23" s="67"/>
      <c r="L23" s="70"/>
      <c r="N23" s="35"/>
    </row>
    <row r="24" spans="1:14" s="15" customFormat="1" ht="39" customHeight="1" x14ac:dyDescent="0.2">
      <c r="A24" s="39">
        <v>4</v>
      </c>
      <c r="B24" s="6" t="s">
        <v>29</v>
      </c>
      <c r="C24" s="67"/>
      <c r="D24" s="67"/>
      <c r="E24" s="68"/>
      <c r="F24" s="68"/>
      <c r="G24" s="67"/>
      <c r="H24" s="67"/>
      <c r="I24" s="67"/>
      <c r="J24" s="67"/>
      <c r="K24" s="67"/>
      <c r="L24" s="70"/>
    </row>
    <row r="25" spans="1:14" s="15" customFormat="1" ht="39" customHeight="1" x14ac:dyDescent="0.2">
      <c r="A25" s="39">
        <v>5</v>
      </c>
      <c r="B25" s="6" t="s">
        <v>30</v>
      </c>
      <c r="C25" s="67"/>
      <c r="D25" s="67"/>
      <c r="E25" s="68"/>
      <c r="F25" s="68"/>
      <c r="G25" s="67"/>
      <c r="H25" s="67"/>
      <c r="I25" s="67"/>
      <c r="J25" s="67"/>
      <c r="K25" s="67"/>
      <c r="L25" s="70"/>
    </row>
    <row r="26" spans="1:14" s="15" customFormat="1" ht="55.5" customHeight="1" x14ac:dyDescent="0.2">
      <c r="A26" s="39"/>
      <c r="B26" s="34" t="s">
        <v>63</v>
      </c>
      <c r="C26" s="37">
        <f>D26+H26+L26</f>
        <v>125000</v>
      </c>
      <c r="D26" s="37">
        <f>SUM(E26:G26)</f>
        <v>0</v>
      </c>
      <c r="E26" s="38">
        <v>0</v>
      </c>
      <c r="F26" s="38">
        <v>0</v>
      </c>
      <c r="G26" s="37">
        <v>0</v>
      </c>
      <c r="H26" s="37">
        <f>SUM(I26:K26)</f>
        <v>0</v>
      </c>
      <c r="I26" s="37">
        <v>0</v>
      </c>
      <c r="J26" s="37">
        <v>0</v>
      </c>
      <c r="K26" s="37">
        <v>0</v>
      </c>
      <c r="L26" s="37">
        <v>125000</v>
      </c>
    </row>
    <row r="27" spans="1:14" s="15" customFormat="1" ht="51" customHeight="1" x14ac:dyDescent="0.2">
      <c r="A27" s="54"/>
      <c r="B27" s="34" t="s">
        <v>78</v>
      </c>
      <c r="C27" s="53">
        <f>D27+H27+L27</f>
        <v>3000</v>
      </c>
      <c r="D27" s="53">
        <f>SUM(E27:G27)</f>
        <v>0</v>
      </c>
      <c r="E27" s="52">
        <v>0</v>
      </c>
      <c r="F27" s="52">
        <v>0</v>
      </c>
      <c r="G27" s="53">
        <v>0</v>
      </c>
      <c r="H27" s="53">
        <f>SUM(I27:K27)</f>
        <v>0</v>
      </c>
      <c r="I27" s="53">
        <v>0</v>
      </c>
      <c r="J27" s="53">
        <v>0</v>
      </c>
      <c r="K27" s="53">
        <v>0</v>
      </c>
      <c r="L27" s="53">
        <v>3000</v>
      </c>
    </row>
    <row r="28" spans="1:14" s="15" customFormat="1" ht="51.75" customHeight="1" x14ac:dyDescent="0.2">
      <c r="A28" s="39"/>
      <c r="B28" s="3" t="s">
        <v>4</v>
      </c>
      <c r="C28" s="37">
        <f>SUM(C21:C27)</f>
        <v>35677215.890000001</v>
      </c>
      <c r="D28" s="53">
        <f t="shared" ref="D28:L28" si="1">SUM(D21:D27)</f>
        <v>10814043.199999999</v>
      </c>
      <c r="E28" s="53">
        <f t="shared" si="1"/>
        <v>10813934.66</v>
      </c>
      <c r="F28" s="53">
        <f t="shared" si="1"/>
        <v>108.54</v>
      </c>
      <c r="G28" s="53">
        <f t="shared" si="1"/>
        <v>0</v>
      </c>
      <c r="H28" s="53">
        <f t="shared" si="1"/>
        <v>24735172.690000001</v>
      </c>
      <c r="I28" s="53">
        <f t="shared" si="1"/>
        <v>24734925.34</v>
      </c>
      <c r="J28" s="53">
        <f t="shared" si="1"/>
        <v>247.35</v>
      </c>
      <c r="K28" s="53">
        <f t="shared" si="1"/>
        <v>0</v>
      </c>
      <c r="L28" s="53">
        <f t="shared" si="1"/>
        <v>128000</v>
      </c>
    </row>
    <row r="29" spans="1:14" s="15" customFormat="1" ht="27" customHeight="1" x14ac:dyDescent="0.2">
      <c r="A29" s="66" t="s">
        <v>6</v>
      </c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</row>
    <row r="30" spans="1:14" s="15" customFormat="1" ht="36.75" customHeight="1" x14ac:dyDescent="0.2">
      <c r="A30" s="16">
        <v>1</v>
      </c>
      <c r="B30" s="42" t="s">
        <v>69</v>
      </c>
      <c r="C30" s="67">
        <f>D30+H30+L30</f>
        <v>39999400</v>
      </c>
      <c r="D30" s="67">
        <f>SUM(E30:G36)</f>
        <v>12411538.02</v>
      </c>
      <c r="E30" s="67">
        <v>12411413.9</v>
      </c>
      <c r="F30" s="67">
        <v>124.12</v>
      </c>
      <c r="G30" s="67">
        <v>0</v>
      </c>
      <c r="H30" s="67">
        <f>SUM(I30:K36)</f>
        <v>27587861.98</v>
      </c>
      <c r="I30" s="67">
        <v>27587586.100000001</v>
      </c>
      <c r="J30" s="67">
        <v>275.88</v>
      </c>
      <c r="K30" s="67">
        <v>0</v>
      </c>
      <c r="L30" s="76">
        <v>0</v>
      </c>
    </row>
    <row r="31" spans="1:14" s="15" customFormat="1" ht="36.75" customHeight="1" x14ac:dyDescent="0.2">
      <c r="A31" s="16">
        <f>A30+1</f>
        <v>2</v>
      </c>
      <c r="B31" s="42" t="s">
        <v>31</v>
      </c>
      <c r="C31" s="67"/>
      <c r="D31" s="67"/>
      <c r="E31" s="67"/>
      <c r="F31" s="67"/>
      <c r="G31" s="67"/>
      <c r="H31" s="67"/>
      <c r="I31" s="67"/>
      <c r="J31" s="67"/>
      <c r="K31" s="67"/>
      <c r="L31" s="76"/>
    </row>
    <row r="32" spans="1:14" s="15" customFormat="1" ht="36.75" customHeight="1" x14ac:dyDescent="0.2">
      <c r="A32" s="16">
        <f t="shared" ref="A32:A36" si="2">A31+1</f>
        <v>3</v>
      </c>
      <c r="B32" s="42" t="s">
        <v>32</v>
      </c>
      <c r="C32" s="67"/>
      <c r="D32" s="67"/>
      <c r="E32" s="67"/>
      <c r="F32" s="67"/>
      <c r="G32" s="67"/>
      <c r="H32" s="67"/>
      <c r="I32" s="67"/>
      <c r="J32" s="67"/>
      <c r="K32" s="67"/>
      <c r="L32" s="76"/>
    </row>
    <row r="33" spans="1:13" s="15" customFormat="1" ht="36.75" customHeight="1" x14ac:dyDescent="0.2">
      <c r="A33" s="16">
        <f t="shared" si="2"/>
        <v>4</v>
      </c>
      <c r="B33" s="42" t="s">
        <v>33</v>
      </c>
      <c r="C33" s="67"/>
      <c r="D33" s="67"/>
      <c r="E33" s="67"/>
      <c r="F33" s="67"/>
      <c r="G33" s="67"/>
      <c r="H33" s="67"/>
      <c r="I33" s="67"/>
      <c r="J33" s="67"/>
      <c r="K33" s="67"/>
      <c r="L33" s="76"/>
    </row>
    <row r="34" spans="1:13" s="15" customFormat="1" ht="36.75" customHeight="1" x14ac:dyDescent="0.2">
      <c r="A34" s="16">
        <f t="shared" si="2"/>
        <v>5</v>
      </c>
      <c r="B34" s="42" t="s">
        <v>79</v>
      </c>
      <c r="C34" s="67"/>
      <c r="D34" s="67"/>
      <c r="E34" s="67"/>
      <c r="F34" s="67"/>
      <c r="G34" s="67"/>
      <c r="H34" s="67"/>
      <c r="I34" s="67"/>
      <c r="J34" s="67"/>
      <c r="K34" s="67"/>
      <c r="L34" s="76"/>
    </row>
    <row r="35" spans="1:13" s="15" customFormat="1" ht="36.75" customHeight="1" x14ac:dyDescent="0.2">
      <c r="A35" s="16">
        <f t="shared" si="2"/>
        <v>6</v>
      </c>
      <c r="B35" s="42" t="s">
        <v>77</v>
      </c>
      <c r="C35" s="57"/>
      <c r="D35" s="57"/>
      <c r="E35" s="57"/>
      <c r="F35" s="57"/>
      <c r="G35" s="57"/>
      <c r="H35" s="57"/>
      <c r="I35" s="57"/>
      <c r="J35" s="57"/>
      <c r="K35" s="57"/>
      <c r="L35" s="43"/>
    </row>
    <row r="36" spans="1:13" s="15" customFormat="1" ht="36.75" customHeight="1" x14ac:dyDescent="0.2">
      <c r="A36" s="16">
        <f t="shared" si="2"/>
        <v>7</v>
      </c>
      <c r="B36" s="42" t="s">
        <v>34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</row>
    <row r="37" spans="1:13" s="15" customFormat="1" ht="71.25" customHeight="1" x14ac:dyDescent="0.2">
      <c r="A37" s="16"/>
      <c r="B37" s="34" t="s">
        <v>63</v>
      </c>
      <c r="C37" s="49">
        <f>D37+H37+L37</f>
        <v>80000</v>
      </c>
      <c r="D37" s="49">
        <f>SUM(E37:G37)</f>
        <v>0</v>
      </c>
      <c r="E37" s="49">
        <v>0</v>
      </c>
      <c r="F37" s="49">
        <v>0</v>
      </c>
      <c r="G37" s="49">
        <v>0</v>
      </c>
      <c r="H37" s="49">
        <f>SUM(I37:K37)</f>
        <v>0</v>
      </c>
      <c r="I37" s="49">
        <v>0</v>
      </c>
      <c r="J37" s="49">
        <v>0</v>
      </c>
      <c r="K37" s="49">
        <v>0</v>
      </c>
      <c r="L37" s="49">
        <v>80000</v>
      </c>
    </row>
    <row r="38" spans="1:13" s="15" customFormat="1" ht="48.75" customHeight="1" x14ac:dyDescent="0.2">
      <c r="A38" s="17"/>
      <c r="B38" s="1" t="s">
        <v>7</v>
      </c>
      <c r="C38" s="37">
        <f>SUM(C30:C37)</f>
        <v>40079400</v>
      </c>
      <c r="D38" s="44">
        <f t="shared" ref="D38:L38" si="3">SUM(D30:D37)</f>
        <v>12411538.02</v>
      </c>
      <c r="E38" s="44">
        <f t="shared" si="3"/>
        <v>12411413.9</v>
      </c>
      <c r="F38" s="44">
        <f t="shared" si="3"/>
        <v>124.12</v>
      </c>
      <c r="G38" s="44">
        <f t="shared" si="3"/>
        <v>0</v>
      </c>
      <c r="H38" s="44">
        <f t="shared" si="3"/>
        <v>27587861.98</v>
      </c>
      <c r="I38" s="44">
        <f t="shared" si="3"/>
        <v>27587586.100000001</v>
      </c>
      <c r="J38" s="44">
        <f t="shared" si="3"/>
        <v>275.88</v>
      </c>
      <c r="K38" s="44">
        <f t="shared" si="3"/>
        <v>0</v>
      </c>
      <c r="L38" s="44">
        <f t="shared" si="3"/>
        <v>80000</v>
      </c>
    </row>
    <row r="39" spans="1:13" s="15" customFormat="1" ht="27" customHeight="1" x14ac:dyDescent="0.2">
      <c r="A39" s="67" t="s">
        <v>9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3" s="15" customFormat="1" ht="36.75" customHeight="1" x14ac:dyDescent="0.2">
      <c r="A40" s="18">
        <v>1</v>
      </c>
      <c r="B40" s="34" t="s">
        <v>39</v>
      </c>
      <c r="C40" s="59">
        <f>D40+H40+L40</f>
        <v>46671843.32</v>
      </c>
      <c r="D40" s="59">
        <f>SUM(E40:G49)</f>
        <v>15327362.6</v>
      </c>
      <c r="E40" s="59">
        <v>15327209.33</v>
      </c>
      <c r="F40" s="59">
        <v>153.27000000000001</v>
      </c>
      <c r="G40" s="59">
        <v>0</v>
      </c>
      <c r="H40" s="59">
        <f>SUM(I40:K47)</f>
        <v>31344480.719999999</v>
      </c>
      <c r="I40" s="59">
        <v>31344167.27</v>
      </c>
      <c r="J40" s="59">
        <v>313.45</v>
      </c>
      <c r="K40" s="59">
        <v>0</v>
      </c>
      <c r="L40" s="62">
        <v>0</v>
      </c>
    </row>
    <row r="41" spans="1:13" s="15" customFormat="1" ht="36.75" customHeight="1" x14ac:dyDescent="0.2">
      <c r="A41" s="18">
        <f>A40+1</f>
        <v>2</v>
      </c>
      <c r="B41" s="34" t="s">
        <v>37</v>
      </c>
      <c r="C41" s="60"/>
      <c r="D41" s="60"/>
      <c r="E41" s="60"/>
      <c r="F41" s="60"/>
      <c r="G41" s="60"/>
      <c r="H41" s="60"/>
      <c r="I41" s="60"/>
      <c r="J41" s="60"/>
      <c r="K41" s="60"/>
      <c r="L41" s="63"/>
    </row>
    <row r="42" spans="1:13" s="15" customFormat="1" ht="36.75" customHeight="1" x14ac:dyDescent="0.2">
      <c r="A42" s="18">
        <f t="shared" ref="A42:A50" si="4">A41+1</f>
        <v>3</v>
      </c>
      <c r="B42" s="34" t="s">
        <v>36</v>
      </c>
      <c r="C42" s="60"/>
      <c r="D42" s="60"/>
      <c r="E42" s="60"/>
      <c r="F42" s="60"/>
      <c r="G42" s="60"/>
      <c r="H42" s="60"/>
      <c r="I42" s="60"/>
      <c r="J42" s="60"/>
      <c r="K42" s="60"/>
      <c r="L42" s="63"/>
    </row>
    <row r="43" spans="1:13" s="15" customFormat="1" ht="36.75" customHeight="1" x14ac:dyDescent="0.2">
      <c r="A43" s="18">
        <f t="shared" si="4"/>
        <v>4</v>
      </c>
      <c r="B43" s="34" t="s">
        <v>38</v>
      </c>
      <c r="C43" s="60"/>
      <c r="D43" s="60"/>
      <c r="E43" s="60"/>
      <c r="F43" s="60"/>
      <c r="G43" s="60"/>
      <c r="H43" s="60"/>
      <c r="I43" s="60"/>
      <c r="J43" s="60"/>
      <c r="K43" s="60"/>
      <c r="L43" s="63"/>
    </row>
    <row r="44" spans="1:13" s="15" customFormat="1" ht="36.75" customHeight="1" x14ac:dyDescent="0.2">
      <c r="A44" s="18">
        <f t="shared" si="4"/>
        <v>5</v>
      </c>
      <c r="B44" s="5" t="s">
        <v>35</v>
      </c>
      <c r="C44" s="60"/>
      <c r="D44" s="60"/>
      <c r="E44" s="60"/>
      <c r="F44" s="60"/>
      <c r="G44" s="60"/>
      <c r="H44" s="60"/>
      <c r="I44" s="60"/>
      <c r="J44" s="60"/>
      <c r="K44" s="60"/>
      <c r="L44" s="63"/>
      <c r="M44" s="36"/>
    </row>
    <row r="45" spans="1:13" s="15" customFormat="1" ht="36.75" customHeight="1" x14ac:dyDescent="0.2">
      <c r="A45" s="18">
        <f t="shared" si="4"/>
        <v>6</v>
      </c>
      <c r="B45" s="34" t="s">
        <v>41</v>
      </c>
      <c r="C45" s="60"/>
      <c r="D45" s="60"/>
      <c r="E45" s="60"/>
      <c r="F45" s="60"/>
      <c r="G45" s="60"/>
      <c r="H45" s="60"/>
      <c r="I45" s="60"/>
      <c r="J45" s="60"/>
      <c r="K45" s="60"/>
      <c r="L45" s="63"/>
    </row>
    <row r="46" spans="1:13" s="15" customFormat="1" ht="36.75" customHeight="1" x14ac:dyDescent="0.2">
      <c r="A46" s="18">
        <f t="shared" si="4"/>
        <v>7</v>
      </c>
      <c r="B46" s="34" t="s">
        <v>40</v>
      </c>
      <c r="C46" s="60"/>
      <c r="D46" s="60"/>
      <c r="E46" s="60"/>
      <c r="F46" s="60"/>
      <c r="G46" s="60"/>
      <c r="H46" s="60"/>
      <c r="I46" s="60"/>
      <c r="J46" s="60"/>
      <c r="K46" s="60"/>
      <c r="L46" s="63"/>
      <c r="M46" s="36"/>
    </row>
    <row r="47" spans="1:13" s="15" customFormat="1" ht="36.75" customHeight="1" x14ac:dyDescent="0.2">
      <c r="A47" s="18">
        <f t="shared" si="4"/>
        <v>8</v>
      </c>
      <c r="B47" s="34" t="s">
        <v>43</v>
      </c>
      <c r="C47" s="60"/>
      <c r="D47" s="60"/>
      <c r="E47" s="60"/>
      <c r="F47" s="60"/>
      <c r="G47" s="60"/>
      <c r="H47" s="60"/>
      <c r="I47" s="60"/>
      <c r="J47" s="60"/>
      <c r="K47" s="60"/>
      <c r="L47" s="63"/>
    </row>
    <row r="48" spans="1:13" s="15" customFormat="1" ht="36.75" customHeight="1" x14ac:dyDescent="0.2">
      <c r="A48" s="18">
        <f t="shared" si="4"/>
        <v>9</v>
      </c>
      <c r="B48" s="34" t="s">
        <v>42</v>
      </c>
      <c r="C48" s="60"/>
      <c r="D48" s="60"/>
      <c r="E48" s="60"/>
      <c r="F48" s="60"/>
      <c r="G48" s="60"/>
      <c r="H48" s="60"/>
      <c r="I48" s="60"/>
      <c r="J48" s="60"/>
      <c r="K48" s="60"/>
      <c r="L48" s="63"/>
    </row>
    <row r="49" spans="1:13" s="15" customFormat="1" ht="36.75" customHeight="1" x14ac:dyDescent="0.2">
      <c r="A49" s="18">
        <f t="shared" si="4"/>
        <v>10</v>
      </c>
      <c r="B49" s="34" t="s">
        <v>62</v>
      </c>
      <c r="C49" s="60"/>
      <c r="D49" s="60"/>
      <c r="E49" s="60"/>
      <c r="F49" s="60"/>
      <c r="G49" s="60"/>
      <c r="H49" s="60"/>
      <c r="I49" s="60"/>
      <c r="J49" s="60"/>
      <c r="K49" s="60"/>
      <c r="L49" s="63"/>
    </row>
    <row r="50" spans="1:13" s="15" customFormat="1" ht="36.75" customHeight="1" x14ac:dyDescent="0.2">
      <c r="A50" s="18">
        <f t="shared" si="4"/>
        <v>11</v>
      </c>
      <c r="B50" s="34" t="s">
        <v>83</v>
      </c>
      <c r="C50" s="61"/>
      <c r="D50" s="61"/>
      <c r="E50" s="61"/>
      <c r="F50" s="61"/>
      <c r="G50" s="61"/>
      <c r="H50" s="61"/>
      <c r="I50" s="61"/>
      <c r="J50" s="61"/>
      <c r="K50" s="61"/>
      <c r="L50" s="64"/>
    </row>
    <row r="51" spans="1:13" s="15" customFormat="1" ht="63.75" customHeight="1" x14ac:dyDescent="0.2">
      <c r="A51" s="18"/>
      <c r="B51" s="34" t="s">
        <v>63</v>
      </c>
      <c r="C51" s="47">
        <f>D51+H51+L51</f>
        <v>90000</v>
      </c>
      <c r="D51" s="47">
        <f>SUM(E51:G51)</f>
        <v>0</v>
      </c>
      <c r="E51" s="47">
        <v>0</v>
      </c>
      <c r="F51" s="47">
        <v>0</v>
      </c>
      <c r="G51" s="47">
        <v>0</v>
      </c>
      <c r="H51" s="47">
        <f>SUM(I51:K51)</f>
        <v>0</v>
      </c>
      <c r="I51" s="47">
        <v>0</v>
      </c>
      <c r="J51" s="47">
        <v>0</v>
      </c>
      <c r="K51" s="47">
        <v>0</v>
      </c>
      <c r="L51" s="48">
        <v>90000</v>
      </c>
    </row>
    <row r="52" spans="1:13" s="15" customFormat="1" ht="48.75" customHeight="1" x14ac:dyDescent="0.2">
      <c r="A52" s="18"/>
      <c r="B52" s="42" t="s">
        <v>78</v>
      </c>
      <c r="C52" s="47">
        <f>D52+H52+L52</f>
        <v>10000</v>
      </c>
      <c r="D52" s="47">
        <f>SUM(E52:G52)</f>
        <v>0</v>
      </c>
      <c r="E52" s="47">
        <v>0</v>
      </c>
      <c r="F52" s="47">
        <v>0</v>
      </c>
      <c r="G52" s="47">
        <v>0</v>
      </c>
      <c r="H52" s="47">
        <f>SUM(I52:K52)</f>
        <v>0</v>
      </c>
      <c r="I52" s="47">
        <v>0</v>
      </c>
      <c r="J52" s="47">
        <v>0</v>
      </c>
      <c r="K52" s="47">
        <v>0</v>
      </c>
      <c r="L52" s="48">
        <v>10000</v>
      </c>
    </row>
    <row r="53" spans="1:13" s="15" customFormat="1" ht="36.75" customHeight="1" x14ac:dyDescent="0.2">
      <c r="A53" s="37"/>
      <c r="B53" s="1" t="s">
        <v>10</v>
      </c>
      <c r="C53" s="37">
        <f>SUM(C40:C52)</f>
        <v>46771843.32</v>
      </c>
      <c r="D53" s="46">
        <f t="shared" ref="D53:L53" si="5">SUM(D40:D52)</f>
        <v>15327362.6</v>
      </c>
      <c r="E53" s="46">
        <f t="shared" si="5"/>
        <v>15327209.33</v>
      </c>
      <c r="F53" s="46">
        <f t="shared" si="5"/>
        <v>153.27000000000001</v>
      </c>
      <c r="G53" s="46">
        <f t="shared" si="5"/>
        <v>0</v>
      </c>
      <c r="H53" s="46">
        <f t="shared" si="5"/>
        <v>31344480.719999999</v>
      </c>
      <c r="I53" s="46">
        <f t="shared" si="5"/>
        <v>31344167.27</v>
      </c>
      <c r="J53" s="46">
        <f t="shared" si="5"/>
        <v>313.45</v>
      </c>
      <c r="K53" s="46">
        <f t="shared" si="5"/>
        <v>0</v>
      </c>
      <c r="L53" s="46">
        <f t="shared" si="5"/>
        <v>100000</v>
      </c>
    </row>
    <row r="54" spans="1:13" s="15" customFormat="1" ht="27" customHeight="1" x14ac:dyDescent="0.2">
      <c r="A54" s="67" t="s">
        <v>11</v>
      </c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</row>
    <row r="55" spans="1:13" s="15" customFormat="1" ht="32.25" customHeight="1" x14ac:dyDescent="0.2">
      <c r="A55" s="18">
        <v>1</v>
      </c>
      <c r="B55" s="2" t="s">
        <v>44</v>
      </c>
      <c r="C55" s="67">
        <f>D55+H55+L55</f>
        <v>17330471.419999998</v>
      </c>
      <c r="D55" s="67">
        <f>SUM(E55:G65)</f>
        <v>4301267.54</v>
      </c>
      <c r="E55" s="67">
        <v>3982313.59</v>
      </c>
      <c r="F55" s="67">
        <v>47.19</v>
      </c>
      <c r="G55" s="67">
        <v>318906.76</v>
      </c>
      <c r="H55" s="67">
        <f>SUM(I55:K70)</f>
        <v>13029203.879999999</v>
      </c>
      <c r="I55" s="67">
        <v>12951980.35</v>
      </c>
      <c r="J55" s="67">
        <v>130.29</v>
      </c>
      <c r="K55" s="67">
        <v>77093.240000000005</v>
      </c>
      <c r="L55" s="68">
        <v>0</v>
      </c>
    </row>
    <row r="56" spans="1:13" s="15" customFormat="1" ht="37.5" customHeight="1" x14ac:dyDescent="0.2">
      <c r="A56" s="18">
        <f>A55+1</f>
        <v>2</v>
      </c>
      <c r="B56" s="2" t="s">
        <v>71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13" s="15" customFormat="1" ht="30" customHeight="1" x14ac:dyDescent="0.2">
      <c r="A57" s="18">
        <f t="shared" ref="A57:A70" si="6">A56+1</f>
        <v>3</v>
      </c>
      <c r="B57" s="2" t="s">
        <v>73</v>
      </c>
      <c r="C57" s="67"/>
      <c r="D57" s="67"/>
      <c r="E57" s="67"/>
      <c r="F57" s="67"/>
      <c r="G57" s="67"/>
      <c r="H57" s="67"/>
      <c r="I57" s="67"/>
      <c r="J57" s="67"/>
      <c r="K57" s="67"/>
      <c r="L57" s="68"/>
    </row>
    <row r="58" spans="1:13" s="15" customFormat="1" ht="36" customHeight="1" x14ac:dyDescent="0.2">
      <c r="A58" s="18">
        <f t="shared" si="6"/>
        <v>4</v>
      </c>
      <c r="B58" s="2" t="s">
        <v>72</v>
      </c>
      <c r="C58" s="67"/>
      <c r="D58" s="67"/>
      <c r="E58" s="67"/>
      <c r="F58" s="67"/>
      <c r="G58" s="67"/>
      <c r="H58" s="67"/>
      <c r="I58" s="67"/>
      <c r="J58" s="67"/>
      <c r="K58" s="67"/>
      <c r="L58" s="68"/>
    </row>
    <row r="59" spans="1:13" s="15" customFormat="1" ht="27" customHeight="1" x14ac:dyDescent="0.2">
      <c r="A59" s="18">
        <f t="shared" si="6"/>
        <v>5</v>
      </c>
      <c r="B59" s="2" t="s">
        <v>45</v>
      </c>
      <c r="C59" s="67"/>
      <c r="D59" s="67"/>
      <c r="E59" s="67"/>
      <c r="F59" s="67"/>
      <c r="G59" s="67"/>
      <c r="H59" s="67"/>
      <c r="I59" s="67"/>
      <c r="J59" s="67"/>
      <c r="K59" s="67"/>
      <c r="L59" s="68"/>
    </row>
    <row r="60" spans="1:13" s="15" customFormat="1" ht="38.25" customHeight="1" x14ac:dyDescent="0.2">
      <c r="A60" s="18">
        <f t="shared" si="6"/>
        <v>6</v>
      </c>
      <c r="B60" s="2" t="s">
        <v>74</v>
      </c>
      <c r="C60" s="67"/>
      <c r="D60" s="67"/>
      <c r="E60" s="67"/>
      <c r="F60" s="67"/>
      <c r="G60" s="67"/>
      <c r="H60" s="67"/>
      <c r="I60" s="67"/>
      <c r="J60" s="67"/>
      <c r="K60" s="67"/>
      <c r="L60" s="68"/>
    </row>
    <row r="61" spans="1:13" s="15" customFormat="1" ht="35.25" customHeight="1" x14ac:dyDescent="0.2">
      <c r="A61" s="18">
        <f t="shared" si="6"/>
        <v>7</v>
      </c>
      <c r="B61" s="2" t="s">
        <v>76</v>
      </c>
      <c r="C61" s="67"/>
      <c r="D61" s="67"/>
      <c r="E61" s="67"/>
      <c r="F61" s="67"/>
      <c r="G61" s="67"/>
      <c r="H61" s="67"/>
      <c r="I61" s="67"/>
      <c r="J61" s="67"/>
      <c r="K61" s="67"/>
      <c r="L61" s="68"/>
    </row>
    <row r="62" spans="1:13" s="15" customFormat="1" ht="39.75" customHeight="1" x14ac:dyDescent="0.2">
      <c r="A62" s="18">
        <f t="shared" si="6"/>
        <v>8</v>
      </c>
      <c r="B62" s="2" t="s">
        <v>75</v>
      </c>
      <c r="C62" s="67"/>
      <c r="D62" s="67"/>
      <c r="E62" s="67"/>
      <c r="F62" s="67"/>
      <c r="G62" s="67"/>
      <c r="H62" s="67"/>
      <c r="I62" s="67"/>
      <c r="J62" s="67"/>
      <c r="K62" s="67"/>
      <c r="L62" s="68"/>
    </row>
    <row r="63" spans="1:13" s="15" customFormat="1" ht="31.5" customHeight="1" x14ac:dyDescent="0.2">
      <c r="A63" s="18">
        <f t="shared" si="6"/>
        <v>9</v>
      </c>
      <c r="B63" s="2" t="s">
        <v>46</v>
      </c>
      <c r="C63" s="67"/>
      <c r="D63" s="67"/>
      <c r="E63" s="67"/>
      <c r="F63" s="67"/>
      <c r="G63" s="67"/>
      <c r="H63" s="67"/>
      <c r="I63" s="67"/>
      <c r="J63" s="67"/>
      <c r="K63" s="67"/>
      <c r="L63" s="68"/>
    </row>
    <row r="64" spans="1:13" s="15" customFormat="1" ht="40.5" customHeight="1" x14ac:dyDescent="0.2">
      <c r="A64" s="18">
        <f t="shared" si="6"/>
        <v>10</v>
      </c>
      <c r="B64" s="3" t="s">
        <v>52</v>
      </c>
      <c r="C64" s="67"/>
      <c r="D64" s="67"/>
      <c r="E64" s="67"/>
      <c r="F64" s="67"/>
      <c r="G64" s="67"/>
      <c r="H64" s="67"/>
      <c r="I64" s="67"/>
      <c r="J64" s="67"/>
      <c r="K64" s="67"/>
      <c r="L64" s="68"/>
      <c r="M64" s="36"/>
    </row>
    <row r="65" spans="1:14" s="15" customFormat="1" ht="37.5" customHeight="1" x14ac:dyDescent="0.2">
      <c r="A65" s="18">
        <f t="shared" si="6"/>
        <v>11</v>
      </c>
      <c r="B65" s="3" t="s">
        <v>53</v>
      </c>
      <c r="C65" s="67"/>
      <c r="D65" s="67"/>
      <c r="E65" s="67"/>
      <c r="F65" s="67"/>
      <c r="G65" s="67"/>
      <c r="H65" s="67"/>
      <c r="I65" s="67"/>
      <c r="J65" s="67"/>
      <c r="K65" s="67"/>
      <c r="L65" s="68"/>
    </row>
    <row r="66" spans="1:14" s="15" customFormat="1" ht="37.5" customHeight="1" x14ac:dyDescent="0.2">
      <c r="A66" s="18">
        <f t="shared" si="6"/>
        <v>12</v>
      </c>
      <c r="B66" s="3" t="s">
        <v>54</v>
      </c>
      <c r="C66" s="67"/>
      <c r="D66" s="67"/>
      <c r="E66" s="67"/>
      <c r="F66" s="67"/>
      <c r="G66" s="67"/>
      <c r="H66" s="67"/>
      <c r="I66" s="67"/>
      <c r="J66" s="67"/>
      <c r="K66" s="67"/>
      <c r="L66" s="68"/>
    </row>
    <row r="67" spans="1:14" s="15" customFormat="1" ht="37.5" customHeight="1" x14ac:dyDescent="0.2">
      <c r="A67" s="18">
        <f t="shared" si="6"/>
        <v>13</v>
      </c>
      <c r="B67" s="3" t="s">
        <v>55</v>
      </c>
      <c r="C67" s="67"/>
      <c r="D67" s="67"/>
      <c r="E67" s="67"/>
      <c r="F67" s="67"/>
      <c r="G67" s="67"/>
      <c r="H67" s="67"/>
      <c r="I67" s="67"/>
      <c r="J67" s="67"/>
      <c r="K67" s="67"/>
      <c r="L67" s="67"/>
    </row>
    <row r="68" spans="1:14" s="15" customFormat="1" ht="37.5" customHeight="1" x14ac:dyDescent="0.2">
      <c r="A68" s="18">
        <f t="shared" si="6"/>
        <v>14</v>
      </c>
      <c r="B68" s="3" t="s">
        <v>56</v>
      </c>
      <c r="C68" s="67"/>
      <c r="D68" s="67"/>
      <c r="E68" s="67"/>
      <c r="F68" s="67"/>
      <c r="G68" s="67"/>
      <c r="H68" s="67"/>
      <c r="I68" s="67"/>
      <c r="J68" s="67"/>
      <c r="K68" s="67"/>
      <c r="L68" s="67"/>
    </row>
    <row r="69" spans="1:14" s="15" customFormat="1" ht="37.5" customHeight="1" x14ac:dyDescent="0.2">
      <c r="A69" s="18">
        <f t="shared" si="6"/>
        <v>15</v>
      </c>
      <c r="B69" s="3" t="s">
        <v>57</v>
      </c>
      <c r="C69" s="67"/>
      <c r="D69" s="67"/>
      <c r="E69" s="67"/>
      <c r="F69" s="67"/>
      <c r="G69" s="67"/>
      <c r="H69" s="67"/>
      <c r="I69" s="67"/>
      <c r="J69" s="67"/>
      <c r="K69" s="67"/>
      <c r="L69" s="67"/>
    </row>
    <row r="70" spans="1:14" s="15" customFormat="1" ht="37.5" customHeight="1" x14ac:dyDescent="0.2">
      <c r="A70" s="18">
        <f t="shared" si="6"/>
        <v>16</v>
      </c>
      <c r="B70" s="3" t="s">
        <v>58</v>
      </c>
      <c r="C70" s="67"/>
      <c r="D70" s="67"/>
      <c r="E70" s="67"/>
      <c r="F70" s="67"/>
      <c r="G70" s="67"/>
      <c r="H70" s="67"/>
      <c r="I70" s="67"/>
      <c r="J70" s="67"/>
      <c r="K70" s="67"/>
      <c r="L70" s="67"/>
    </row>
    <row r="71" spans="1:14" s="15" customFormat="1" ht="77.25" customHeight="1" x14ac:dyDescent="0.2">
      <c r="A71" s="18"/>
      <c r="B71" s="3" t="s">
        <v>64</v>
      </c>
      <c r="C71" s="50">
        <f>D71+H71+L71</f>
        <v>4243847.16</v>
      </c>
      <c r="D71" s="50">
        <f>SUM(E71:G71)</f>
        <v>1267334.42</v>
      </c>
      <c r="E71" s="50">
        <f>502680.75+699907.74+64740.9</f>
        <v>1267329.3899999999</v>
      </c>
      <c r="F71" s="50">
        <v>5.03</v>
      </c>
      <c r="G71" s="50">
        <v>0</v>
      </c>
      <c r="H71" s="50">
        <f>SUM(I71:K71)</f>
        <v>2976512.7399999998</v>
      </c>
      <c r="I71" s="50">
        <f>1378962.51+1418288.64+178231.82+1000</f>
        <v>2976482.9699999997</v>
      </c>
      <c r="J71" s="50">
        <f>13.79+15.98</f>
        <v>29.77</v>
      </c>
      <c r="K71" s="50">
        <v>0</v>
      </c>
      <c r="L71" s="50">
        <v>0</v>
      </c>
    </row>
    <row r="72" spans="1:14" s="15" customFormat="1" ht="66.75" customHeight="1" x14ac:dyDescent="0.2">
      <c r="A72" s="18"/>
      <c r="B72" s="34" t="s">
        <v>63</v>
      </c>
      <c r="C72" s="50">
        <f>D72+H72+L72</f>
        <v>42000</v>
      </c>
      <c r="D72" s="50">
        <f t="shared" ref="D72:H72" si="7">E72+I72+M72</f>
        <v>0</v>
      </c>
      <c r="E72" s="50">
        <v>0</v>
      </c>
      <c r="F72" s="50">
        <v>0</v>
      </c>
      <c r="G72" s="50">
        <v>0</v>
      </c>
      <c r="H72" s="50">
        <f t="shared" si="7"/>
        <v>0</v>
      </c>
      <c r="I72" s="50">
        <v>0</v>
      </c>
      <c r="J72" s="50">
        <v>0</v>
      </c>
      <c r="K72" s="50">
        <v>0</v>
      </c>
      <c r="L72" s="50">
        <v>42000</v>
      </c>
    </row>
    <row r="73" spans="1:14" s="15" customFormat="1" ht="27" customHeight="1" x14ac:dyDescent="0.2">
      <c r="A73" s="37"/>
      <c r="B73" s="1" t="s">
        <v>12</v>
      </c>
      <c r="C73" s="50">
        <f>SUM(C55:C72)</f>
        <v>21616318.579999998</v>
      </c>
      <c r="D73" s="50">
        <f t="shared" ref="D73:L73" si="8">SUM(D55:D72)</f>
        <v>5568601.96</v>
      </c>
      <c r="E73" s="50">
        <f t="shared" si="8"/>
        <v>5249642.9799999995</v>
      </c>
      <c r="F73" s="50">
        <f>SUM(F55:F72)</f>
        <v>52.22</v>
      </c>
      <c r="G73" s="50">
        <f t="shared" si="8"/>
        <v>318906.76</v>
      </c>
      <c r="H73" s="50">
        <f t="shared" si="8"/>
        <v>16005716.619999999</v>
      </c>
      <c r="I73" s="50">
        <f t="shared" si="8"/>
        <v>15928463.32</v>
      </c>
      <c r="J73" s="50">
        <f t="shared" si="8"/>
        <v>160.06</v>
      </c>
      <c r="K73" s="50">
        <f t="shared" si="8"/>
        <v>77093.240000000005</v>
      </c>
      <c r="L73" s="50">
        <f t="shared" si="8"/>
        <v>42000</v>
      </c>
    </row>
    <row r="74" spans="1:14" s="15" customFormat="1" ht="27" customHeight="1" x14ac:dyDescent="0.2">
      <c r="A74" s="67" t="s">
        <v>13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</row>
    <row r="75" spans="1:14" s="15" customFormat="1" ht="35.25" customHeight="1" x14ac:dyDescent="0.2">
      <c r="A75" s="19">
        <v>1</v>
      </c>
      <c r="B75" s="5" t="s">
        <v>47</v>
      </c>
      <c r="C75" s="73">
        <f>D75+H75+L75</f>
        <v>31992426</v>
      </c>
      <c r="D75" s="73">
        <f>SUM(E75:G78)</f>
        <v>9493942.75</v>
      </c>
      <c r="E75" s="73">
        <v>9493847.7799999993</v>
      </c>
      <c r="F75" s="73">
        <v>94.97</v>
      </c>
      <c r="G75" s="73">
        <v>0</v>
      </c>
      <c r="H75" s="73">
        <f>SUM(I75:K81)</f>
        <v>22498483.25</v>
      </c>
      <c r="I75" s="73">
        <v>22498258.219999999</v>
      </c>
      <c r="J75" s="73">
        <v>225.03</v>
      </c>
      <c r="K75" s="73">
        <v>0</v>
      </c>
      <c r="L75" s="62">
        <v>0</v>
      </c>
    </row>
    <row r="76" spans="1:14" s="15" customFormat="1" ht="36.75" customHeight="1" x14ac:dyDescent="0.2">
      <c r="A76" s="19">
        <f>A75+1</f>
        <v>2</v>
      </c>
      <c r="B76" s="5" t="s">
        <v>48</v>
      </c>
      <c r="C76" s="74"/>
      <c r="D76" s="74"/>
      <c r="E76" s="74"/>
      <c r="F76" s="74"/>
      <c r="G76" s="74"/>
      <c r="H76" s="74"/>
      <c r="I76" s="74"/>
      <c r="J76" s="74"/>
      <c r="K76" s="74"/>
      <c r="L76" s="63"/>
    </row>
    <row r="77" spans="1:14" s="15" customFormat="1" ht="36.75" customHeight="1" x14ac:dyDescent="0.2">
      <c r="A77" s="19">
        <f t="shared" ref="A77:A81" si="9">A76+1</f>
        <v>3</v>
      </c>
      <c r="B77" s="5" t="s">
        <v>49</v>
      </c>
      <c r="C77" s="74"/>
      <c r="D77" s="74"/>
      <c r="E77" s="74"/>
      <c r="F77" s="74"/>
      <c r="G77" s="74"/>
      <c r="H77" s="74"/>
      <c r="I77" s="74"/>
      <c r="J77" s="74"/>
      <c r="K77" s="74"/>
      <c r="L77" s="63"/>
    </row>
    <row r="78" spans="1:14" s="15" customFormat="1" ht="38.25" customHeight="1" x14ac:dyDescent="0.2">
      <c r="A78" s="19">
        <f t="shared" si="9"/>
        <v>4</v>
      </c>
      <c r="B78" s="5" t="s">
        <v>70</v>
      </c>
      <c r="C78" s="74"/>
      <c r="D78" s="74"/>
      <c r="E78" s="74"/>
      <c r="F78" s="74"/>
      <c r="G78" s="74"/>
      <c r="H78" s="74"/>
      <c r="I78" s="74"/>
      <c r="J78" s="74"/>
      <c r="K78" s="74"/>
      <c r="L78" s="63"/>
      <c r="N78" s="36"/>
    </row>
    <row r="79" spans="1:14" s="15" customFormat="1" ht="38.25" customHeight="1" x14ac:dyDescent="0.2">
      <c r="A79" s="19">
        <f t="shared" si="9"/>
        <v>5</v>
      </c>
      <c r="B79" s="5" t="s">
        <v>59</v>
      </c>
      <c r="C79" s="74"/>
      <c r="D79" s="74"/>
      <c r="E79" s="74"/>
      <c r="F79" s="74"/>
      <c r="G79" s="74"/>
      <c r="H79" s="74"/>
      <c r="I79" s="74"/>
      <c r="J79" s="74"/>
      <c r="K79" s="74"/>
      <c r="L79" s="63"/>
    </row>
    <row r="80" spans="1:14" s="15" customFormat="1" ht="38.25" customHeight="1" x14ac:dyDescent="0.2">
      <c r="A80" s="19">
        <f t="shared" si="9"/>
        <v>6</v>
      </c>
      <c r="B80" s="5" t="s">
        <v>60</v>
      </c>
      <c r="C80" s="74"/>
      <c r="D80" s="74"/>
      <c r="E80" s="74"/>
      <c r="F80" s="74"/>
      <c r="G80" s="74"/>
      <c r="H80" s="74"/>
      <c r="I80" s="74"/>
      <c r="J80" s="74"/>
      <c r="K80" s="74"/>
      <c r="L80" s="63"/>
    </row>
    <row r="81" spans="1:14" s="15" customFormat="1" ht="38.25" customHeight="1" x14ac:dyDescent="0.2">
      <c r="A81" s="19">
        <f t="shared" si="9"/>
        <v>7</v>
      </c>
      <c r="B81" s="5" t="s">
        <v>61</v>
      </c>
      <c r="C81" s="75"/>
      <c r="D81" s="75"/>
      <c r="E81" s="75"/>
      <c r="F81" s="75"/>
      <c r="G81" s="75"/>
      <c r="H81" s="75"/>
      <c r="I81" s="75"/>
      <c r="J81" s="75"/>
      <c r="K81" s="75"/>
      <c r="L81" s="64"/>
    </row>
    <row r="82" spans="1:14" s="15" customFormat="1" ht="65.25" customHeight="1" x14ac:dyDescent="0.2">
      <c r="A82" s="19"/>
      <c r="B82" s="34" t="s">
        <v>63</v>
      </c>
      <c r="C82" s="33">
        <f>D82+H82+L82</f>
        <v>68000</v>
      </c>
      <c r="D82" s="33">
        <f>SUM(E82:G82)</f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8">
        <v>68000</v>
      </c>
    </row>
    <row r="83" spans="1:14" s="15" customFormat="1" ht="30" customHeight="1" x14ac:dyDescent="0.2">
      <c r="A83" s="33"/>
      <c r="B83" s="1" t="s">
        <v>14</v>
      </c>
      <c r="C83" s="33">
        <f>SUM(C75:C82)</f>
        <v>32060426</v>
      </c>
      <c r="D83" s="45">
        <f t="shared" ref="D83:L83" si="10">SUM(D75:D82)</f>
        <v>9493942.75</v>
      </c>
      <c r="E83" s="45">
        <f t="shared" si="10"/>
        <v>9493847.7799999993</v>
      </c>
      <c r="F83" s="45">
        <f t="shared" si="10"/>
        <v>94.97</v>
      </c>
      <c r="G83" s="45">
        <f t="shared" si="10"/>
        <v>0</v>
      </c>
      <c r="H83" s="45">
        <f t="shared" si="10"/>
        <v>22498483.25</v>
      </c>
      <c r="I83" s="45">
        <f t="shared" si="10"/>
        <v>22498258.219999999</v>
      </c>
      <c r="J83" s="45">
        <f t="shared" si="10"/>
        <v>225.03</v>
      </c>
      <c r="K83" s="45">
        <f t="shared" si="10"/>
        <v>0</v>
      </c>
      <c r="L83" s="45">
        <f t="shared" si="10"/>
        <v>68000</v>
      </c>
    </row>
    <row r="84" spans="1:14" s="15" customFormat="1" ht="27" customHeight="1" x14ac:dyDescent="0.2">
      <c r="A84" s="69" t="s">
        <v>15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</row>
    <row r="85" spans="1:14" s="21" customFormat="1" ht="30" customHeight="1" x14ac:dyDescent="0.2">
      <c r="A85" s="20">
        <v>1</v>
      </c>
      <c r="B85" s="7" t="s">
        <v>84</v>
      </c>
      <c r="C85" s="69">
        <f>D85+H85+L85</f>
        <v>12722167.209999999</v>
      </c>
      <c r="D85" s="69">
        <f>SUM(E85:G87)</f>
        <v>6770268.8099999996</v>
      </c>
      <c r="E85" s="68">
        <v>5658712.2199999997</v>
      </c>
      <c r="F85" s="68">
        <v>56.59</v>
      </c>
      <c r="G85" s="69">
        <v>1111500</v>
      </c>
      <c r="H85" s="69">
        <f>SUM(I85:K87)</f>
        <v>5951898.3999999994</v>
      </c>
      <c r="I85" s="69">
        <v>5951838.8799999999</v>
      </c>
      <c r="J85" s="69">
        <v>59.52</v>
      </c>
      <c r="K85" s="69">
        <v>0</v>
      </c>
      <c r="L85" s="68">
        <v>0</v>
      </c>
    </row>
    <row r="86" spans="1:14" s="21" customFormat="1" ht="40.5" customHeight="1" x14ac:dyDescent="0.2">
      <c r="A86" s="20">
        <v>2</v>
      </c>
      <c r="B86" s="7" t="s">
        <v>50</v>
      </c>
      <c r="C86" s="69"/>
      <c r="D86" s="69"/>
      <c r="E86" s="68"/>
      <c r="F86" s="68"/>
      <c r="G86" s="69"/>
      <c r="H86" s="69"/>
      <c r="I86" s="69"/>
      <c r="J86" s="69"/>
      <c r="K86" s="69"/>
      <c r="L86" s="68"/>
    </row>
    <row r="87" spans="1:14" s="21" customFormat="1" ht="36.75" customHeight="1" x14ac:dyDescent="0.2">
      <c r="A87" s="20">
        <v>3</v>
      </c>
      <c r="B87" s="4" t="s">
        <v>51</v>
      </c>
      <c r="C87" s="69"/>
      <c r="D87" s="69"/>
      <c r="E87" s="68"/>
      <c r="F87" s="68"/>
      <c r="G87" s="69"/>
      <c r="H87" s="69"/>
      <c r="I87" s="69"/>
      <c r="J87" s="69"/>
      <c r="K87" s="69"/>
      <c r="L87" s="68"/>
    </row>
    <row r="88" spans="1:14" s="21" customFormat="1" ht="36.75" customHeight="1" x14ac:dyDescent="0.2">
      <c r="A88" s="20"/>
      <c r="B88" s="4" t="s">
        <v>78</v>
      </c>
      <c r="C88" s="56">
        <v>6000</v>
      </c>
      <c r="D88" s="56">
        <f>SUM(E88:G88)</f>
        <v>0</v>
      </c>
      <c r="E88" s="55">
        <v>0</v>
      </c>
      <c r="F88" s="55">
        <v>0</v>
      </c>
      <c r="G88" s="56">
        <v>0</v>
      </c>
      <c r="H88" s="56">
        <f>SUM(I88:K88)</f>
        <v>0</v>
      </c>
      <c r="I88" s="56">
        <v>0</v>
      </c>
      <c r="J88" s="56">
        <v>0</v>
      </c>
      <c r="K88" s="56">
        <v>0</v>
      </c>
      <c r="L88" s="55">
        <v>6000</v>
      </c>
    </row>
    <row r="89" spans="1:14" s="21" customFormat="1" ht="27" customHeight="1" x14ac:dyDescent="0.2">
      <c r="A89" s="20"/>
      <c r="B89" s="1" t="s">
        <v>21</v>
      </c>
      <c r="C89" s="33">
        <f>SUM(C85:C88)</f>
        <v>12728167.209999999</v>
      </c>
      <c r="D89" s="56">
        <f t="shared" ref="D89:L89" si="11">SUM(D85:D88)</f>
        <v>6770268.8099999996</v>
      </c>
      <c r="E89" s="56">
        <f t="shared" si="11"/>
        <v>5658712.2199999997</v>
      </c>
      <c r="F89" s="56">
        <f t="shared" si="11"/>
        <v>56.59</v>
      </c>
      <c r="G89" s="56">
        <f t="shared" si="11"/>
        <v>1111500</v>
      </c>
      <c r="H89" s="56">
        <f t="shared" si="11"/>
        <v>5951898.3999999994</v>
      </c>
      <c r="I89" s="56">
        <f t="shared" si="11"/>
        <v>5951838.8799999999</v>
      </c>
      <c r="J89" s="56">
        <f t="shared" si="11"/>
        <v>59.52</v>
      </c>
      <c r="K89" s="56">
        <f t="shared" si="11"/>
        <v>0</v>
      </c>
      <c r="L89" s="56">
        <f t="shared" si="11"/>
        <v>6000</v>
      </c>
    </row>
    <row r="90" spans="1:14" s="21" customFormat="1" ht="52.5" customHeight="1" x14ac:dyDescent="0.2">
      <c r="A90" s="33"/>
      <c r="B90" s="1" t="s">
        <v>17</v>
      </c>
      <c r="C90" s="33">
        <f t="shared" ref="C90:L90" si="12">C89+C83+C73+C53+C38+C28</f>
        <v>188933371</v>
      </c>
      <c r="D90" s="33">
        <f t="shared" si="12"/>
        <v>60385757.340000004</v>
      </c>
      <c r="E90" s="33">
        <f t="shared" si="12"/>
        <v>58954760.870000005</v>
      </c>
      <c r="F90" s="33">
        <f t="shared" si="12"/>
        <v>589.71</v>
      </c>
      <c r="G90" s="33">
        <f t="shared" si="12"/>
        <v>1430406.76</v>
      </c>
      <c r="H90" s="33">
        <f t="shared" si="12"/>
        <v>128123613.66</v>
      </c>
      <c r="I90" s="33">
        <f t="shared" si="12"/>
        <v>128045239.13</v>
      </c>
      <c r="J90" s="33">
        <f t="shared" si="12"/>
        <v>1281.29</v>
      </c>
      <c r="K90" s="33">
        <f t="shared" si="12"/>
        <v>77093.240000000005</v>
      </c>
      <c r="L90" s="33">
        <f t="shared" si="12"/>
        <v>424000</v>
      </c>
      <c r="N90" s="24"/>
    </row>
    <row r="91" spans="1:14" s="21" customFormat="1" ht="44.25" customHeight="1" x14ac:dyDescent="0.2">
      <c r="A91" s="22"/>
      <c r="B91" s="8"/>
      <c r="C91" s="23"/>
      <c r="D91" s="23"/>
      <c r="E91" s="23"/>
      <c r="F91" s="23"/>
      <c r="G91" s="23"/>
      <c r="H91" s="23"/>
      <c r="I91" s="23"/>
      <c r="J91" s="23"/>
      <c r="K91" s="23"/>
    </row>
    <row r="92" spans="1:14" s="21" customFormat="1" ht="48" customHeight="1" x14ac:dyDescent="0.2">
      <c r="A92" s="25" t="s">
        <v>80</v>
      </c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</row>
    <row r="94" spans="1:14" x14ac:dyDescent="0.3">
      <c r="D94" s="11"/>
    </row>
    <row r="95" spans="1:14" x14ac:dyDescent="0.3">
      <c r="C95" s="11"/>
    </row>
  </sheetData>
  <mergeCells count="94">
    <mergeCell ref="J67:J70"/>
    <mergeCell ref="K67:K70"/>
    <mergeCell ref="L67:L70"/>
    <mergeCell ref="J30:J34"/>
    <mergeCell ref="K30:K34"/>
    <mergeCell ref="L30:L34"/>
    <mergeCell ref="A54:L54"/>
    <mergeCell ref="C67:C70"/>
    <mergeCell ref="D67:D70"/>
    <mergeCell ref="E67:E70"/>
    <mergeCell ref="F67:F70"/>
    <mergeCell ref="G67:G70"/>
    <mergeCell ref="H67:H70"/>
    <mergeCell ref="C30:C34"/>
    <mergeCell ref="L75:L81"/>
    <mergeCell ref="D30:D34"/>
    <mergeCell ref="E30:E34"/>
    <mergeCell ref="F30:F34"/>
    <mergeCell ref="G30:G34"/>
    <mergeCell ref="H30:H34"/>
    <mergeCell ref="H55:H66"/>
    <mergeCell ref="I55:I66"/>
    <mergeCell ref="J55:J66"/>
    <mergeCell ref="K55:K66"/>
    <mergeCell ref="L55:L66"/>
    <mergeCell ref="D55:D66"/>
    <mergeCell ref="E55:E66"/>
    <mergeCell ref="F55:F66"/>
    <mergeCell ref="G55:G66"/>
    <mergeCell ref="I67:I70"/>
    <mergeCell ref="G75:G81"/>
    <mergeCell ref="H75:H81"/>
    <mergeCell ref="I75:I81"/>
    <mergeCell ref="J75:J81"/>
    <mergeCell ref="K75:K81"/>
    <mergeCell ref="C75:C81"/>
    <mergeCell ref="D75:D81"/>
    <mergeCell ref="E75:E81"/>
    <mergeCell ref="F75:F81"/>
    <mergeCell ref="C55:C66"/>
    <mergeCell ref="A9:K9"/>
    <mergeCell ref="D16:D17"/>
    <mergeCell ref="G16:G17"/>
    <mergeCell ref="E16:F16"/>
    <mergeCell ref="D15:G15"/>
    <mergeCell ref="A15:A17"/>
    <mergeCell ref="B15:B17"/>
    <mergeCell ref="C15:C17"/>
    <mergeCell ref="A10:K10"/>
    <mergeCell ref="A11:K11"/>
    <mergeCell ref="A12:K12"/>
    <mergeCell ref="I16:J16"/>
    <mergeCell ref="K16:K17"/>
    <mergeCell ref="L21:L25"/>
    <mergeCell ref="E21:E25"/>
    <mergeCell ref="F21:F25"/>
    <mergeCell ref="G21:G25"/>
    <mergeCell ref="I30:I34"/>
    <mergeCell ref="H21:H25"/>
    <mergeCell ref="I21:I25"/>
    <mergeCell ref="J21:J25"/>
    <mergeCell ref="K21:K25"/>
    <mergeCell ref="L85:L87"/>
    <mergeCell ref="A39:L39"/>
    <mergeCell ref="C85:C87"/>
    <mergeCell ref="D85:D87"/>
    <mergeCell ref="F85:F87"/>
    <mergeCell ref="G85:G87"/>
    <mergeCell ref="A74:L74"/>
    <mergeCell ref="E85:E87"/>
    <mergeCell ref="A84:L84"/>
    <mergeCell ref="H85:H87"/>
    <mergeCell ref="I85:I87"/>
    <mergeCell ref="J85:J87"/>
    <mergeCell ref="K85:K87"/>
    <mergeCell ref="J40:J50"/>
    <mergeCell ref="K40:K50"/>
    <mergeCell ref="C40:C50"/>
    <mergeCell ref="A2:B2"/>
    <mergeCell ref="D40:D50"/>
    <mergeCell ref="L40:L50"/>
    <mergeCell ref="E40:E50"/>
    <mergeCell ref="F40:F50"/>
    <mergeCell ref="G40:G50"/>
    <mergeCell ref="H40:H50"/>
    <mergeCell ref="I40:I50"/>
    <mergeCell ref="L15:L17"/>
    <mergeCell ref="A19:L19"/>
    <mergeCell ref="A20:L20"/>
    <mergeCell ref="A29:L29"/>
    <mergeCell ref="C21:C25"/>
    <mergeCell ref="D21:D25"/>
    <mergeCell ref="H15:K15"/>
    <mergeCell ref="H16:H17"/>
  </mergeCells>
  <pageMargins left="1.3779527559055118" right="0.39370078740157483" top="1.3779527559055118" bottom="0.39370078740157483" header="0.31496062992125984" footer="0.31496062992125984"/>
  <pageSetup paperSize="8" scale="39" fitToHeight="0" orientation="landscape" r:id="rId1"/>
  <headerFooter differentFirst="1">
    <oddHeader>&amp;C&amp;P</oddHeader>
  </headerFooter>
  <rowBreaks count="2" manualBreakCount="2">
    <brk id="34" max="11" man="1"/>
    <brk id="6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'!Заголовки_для_печати</vt:lpstr>
      <vt:lpstr>'Свод 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Шульгина</cp:lastModifiedBy>
  <cp:lastPrinted>2024-10-17T09:55:27Z</cp:lastPrinted>
  <dcterms:created xsi:type="dcterms:W3CDTF">2002-03-25T05:35:56Z</dcterms:created>
  <dcterms:modified xsi:type="dcterms:W3CDTF">2024-10-28T07:04:12Z</dcterms:modified>
</cp:coreProperties>
</file>