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30" windowWidth="28710" windowHeight="14130"/>
  </bookViews>
  <sheets>
    <sheet name="Свод " sheetId="6" r:id="rId1"/>
  </sheets>
  <definedNames>
    <definedName name="_xlnm._FilterDatabase" localSheetId="0" hidden="1">'Свод '!$A$18:$G$18</definedName>
    <definedName name="_xlnm.Print_Titles" localSheetId="0">'Свод '!$18:$18</definedName>
    <definedName name="_xlnm.Print_Area" localSheetId="0">'Свод '!$A$1:$H$74</definedName>
  </definedNames>
  <calcPr calcId="145621"/>
</workbook>
</file>

<file path=xl/calcChain.xml><?xml version="1.0" encoding="utf-8"?>
<calcChain xmlns="http://schemas.openxmlformats.org/spreadsheetml/2006/main">
  <c r="F57" i="6" l="1"/>
  <c r="F27" i="6"/>
  <c r="F68" i="6" l="1"/>
  <c r="F66" i="6" l="1"/>
  <c r="F46" i="6"/>
  <c r="F39" i="6"/>
  <c r="F21" i="6"/>
  <c r="E25" i="6"/>
  <c r="G25" i="6"/>
  <c r="H25" i="6"/>
  <c r="G37" i="6"/>
  <c r="H37" i="6"/>
  <c r="G44" i="6"/>
  <c r="H44" i="6"/>
  <c r="E55" i="6"/>
  <c r="G55" i="6"/>
  <c r="H55" i="6"/>
  <c r="G66" i="6"/>
  <c r="H66" i="6"/>
  <c r="G71" i="6"/>
  <c r="H71" i="6"/>
  <c r="G72" i="6" l="1"/>
  <c r="F71" i="6"/>
  <c r="F55" i="6"/>
  <c r="F44" i="6"/>
  <c r="F37" i="6"/>
  <c r="H72" i="6"/>
  <c r="F25" i="6"/>
  <c r="F72" i="6" l="1"/>
  <c r="E68" i="6" l="1"/>
  <c r="E71" i="6" s="1"/>
  <c r="E57" i="6"/>
  <c r="E66" i="6" s="1"/>
  <c r="E39" i="6" l="1"/>
  <c r="E44" i="6" s="1"/>
  <c r="E27" i="6"/>
  <c r="E37" i="6" s="1"/>
  <c r="E72" i="6" l="1"/>
  <c r="D21" i="6"/>
  <c r="A28" i="6"/>
  <c r="A29" i="6" s="1"/>
  <c r="A30" i="6" s="1"/>
  <c r="A31" i="6" s="1"/>
  <c r="A32" i="6" s="1"/>
  <c r="A33" i="6" s="1"/>
  <c r="A34" i="6" s="1"/>
  <c r="A35" i="6" s="1"/>
  <c r="A36" i="6" s="1"/>
  <c r="A40" i="6"/>
  <c r="A41" i="6" s="1"/>
  <c r="A42" i="6" s="1"/>
  <c r="A43" i="6" s="1"/>
  <c r="C21" i="6" l="1"/>
  <c r="C25" i="6" s="1"/>
  <c r="D25" i="6"/>
  <c r="A58" i="6"/>
  <c r="A59" i="6" s="1"/>
  <c r="A60" i="6" s="1"/>
  <c r="A61" i="6" s="1"/>
  <c r="A62" i="6" s="1"/>
  <c r="A63" i="6" s="1"/>
  <c r="A64" i="6" s="1"/>
  <c r="A65" i="6" s="1"/>
  <c r="A47" i="6" l="1"/>
  <c r="A48" i="6" s="1"/>
  <c r="A49" i="6" s="1"/>
  <c r="A50" i="6" s="1"/>
  <c r="A51" i="6" l="1"/>
  <c r="A52" i="6" s="1"/>
  <c r="A53" i="6" s="1"/>
  <c r="A54" i="6" s="1"/>
  <c r="D46" i="6" l="1"/>
  <c r="C46" i="6" l="1"/>
  <c r="C55" i="6" s="1"/>
  <c r="D55" i="6"/>
  <c r="D27" i="6"/>
  <c r="C27" i="6" l="1"/>
  <c r="C37" i="6" s="1"/>
  <c r="D37" i="6"/>
  <c r="D39" i="6"/>
  <c r="C39" i="6" l="1"/>
  <c r="C44" i="6" s="1"/>
  <c r="D44" i="6"/>
  <c r="D57" i="6"/>
  <c r="C57" i="6" l="1"/>
  <c r="C66" i="6" s="1"/>
  <c r="D66" i="6"/>
  <c r="B18" i="6" l="1"/>
  <c r="C18" i="6" s="1"/>
  <c r="D18" i="6" s="1"/>
  <c r="E18" i="6" s="1"/>
  <c r="F18" i="6" s="1"/>
  <c r="D68" i="6"/>
  <c r="C68" i="6" l="1"/>
  <c r="C71" i="6" s="1"/>
  <c r="C72" i="6" s="1"/>
  <c r="D71" i="6"/>
  <c r="D72" i="6" s="1"/>
</calcChain>
</file>

<file path=xl/sharedStrings.xml><?xml version="1.0" encoding="utf-8"?>
<sst xmlns="http://schemas.openxmlformats.org/spreadsheetml/2006/main" count="80" uniqueCount="80">
  <si>
    <t>Благоустройство 0503</t>
  </si>
  <si>
    <t>Итого по Железнодорожному району</t>
  </si>
  <si>
    <t>Железнодорожный район</t>
  </si>
  <si>
    <t>Коминтерновский район</t>
  </si>
  <si>
    <t>Итого по Коминтерновскому району</t>
  </si>
  <si>
    <t xml:space="preserve">ПООБЪЕКТНОЕ РАСПРЕДЕЛЕНИЕ </t>
  </si>
  <si>
    <t>Левобережный район</t>
  </si>
  <si>
    <t>Итого по Левобережному району</t>
  </si>
  <si>
    <t>Ленинский район</t>
  </si>
  <si>
    <t>Итого по Ленинскому району</t>
  </si>
  <si>
    <t>Советский район</t>
  </si>
  <si>
    <t>Итого по Советскому району</t>
  </si>
  <si>
    <t>Центральный район</t>
  </si>
  <si>
    <t>Выполнение работ по благоустройству дворовых территорий</t>
  </si>
  <si>
    <t>Всего по городскому округу город Воронеж</t>
  </si>
  <si>
    <t>Общая  стоимость,  руб.</t>
  </si>
  <si>
    <t>№ п/п</t>
  </si>
  <si>
    <t>Наименование объектов, работ и затрат</t>
  </si>
  <si>
    <t>Итого по Центральному району</t>
  </si>
  <si>
    <t>средства городского округа</t>
  </si>
  <si>
    <t>стоимость работ (включая НДС), руб.</t>
  </si>
  <si>
    <t>Дополнительные средства  бюджета городского округа город Воронеж, руб.</t>
  </si>
  <si>
    <t>по соглашению 
 руб.</t>
  </si>
  <si>
    <t>«Формирование современной городской среды на территории городского округа город Воронеж»</t>
  </si>
  <si>
    <t>ул. Юлюса Янониса, д. 11</t>
  </si>
  <si>
    <t>ул. Молодогвардейцев, д. 13</t>
  </si>
  <si>
    <t>ул. Космонавтов, д. 60</t>
  </si>
  <si>
    <t>Железнодорожный</t>
  </si>
  <si>
    <t>Коминтерновский</t>
  </si>
  <si>
    <t xml:space="preserve">Левобережный </t>
  </si>
  <si>
    <t>Ленинский</t>
  </si>
  <si>
    <t>Советский</t>
  </si>
  <si>
    <t>Центральный</t>
  </si>
  <si>
    <t>УСП</t>
  </si>
  <si>
    <t>ул. Чапаева, д. 112</t>
  </si>
  <si>
    <t>ул. Космонавта Комарова, д. 7</t>
  </si>
  <si>
    <t>ул. Южно-Моравская, д. 21</t>
  </si>
  <si>
    <t>ул. Карла Либкнехта, д. 57</t>
  </si>
  <si>
    <t xml:space="preserve">дворовых территорий многоквартирных домов» муниципальной программы городского округа город Воронеж </t>
  </si>
  <si>
    <t>средства областного бюджета</t>
  </si>
  <si>
    <t>ул. 232 Стрелковой дивизии, д. 37</t>
  </si>
  <si>
    <t>пер. Павловский, д. 56</t>
  </si>
  <si>
    <t>ул. Переверткина, д. 39</t>
  </si>
  <si>
    <t>ул. 25 Января, д. 14а</t>
  </si>
  <si>
    <t>ул. Артамонова, д. 38б</t>
  </si>
  <si>
    <t>ул. Беговая, д. 172</t>
  </si>
  <si>
    <t>ул. 9 Января, д. 128</t>
  </si>
  <si>
    <t>Московский пр-кт, д. 7</t>
  </si>
  <si>
    <t>ул. Шишкова, д. 71</t>
  </si>
  <si>
    <t xml:space="preserve">ассигнований бюджета городского округа город Воронеж на 2025 год на проведение основного мероприятия 1 «Благоустройство </t>
  </si>
  <si>
    <t>ул. Желябова, д. 17</t>
  </si>
  <si>
    <t>ул. Плехановская, д. 22</t>
  </si>
  <si>
    <t>пр-кт Революции, д. 9</t>
  </si>
  <si>
    <t xml:space="preserve">Руководитель  управления жилищно-коммунального хозяйства                                                                                           В.В. Мамаев                                                                                                                                                                                             </t>
  </si>
  <si>
    <t>ул. Рижская, д. 10</t>
  </si>
  <si>
    <t>ул. Рижская, д. 12</t>
  </si>
  <si>
    <t>ул. Рижская, д. 14</t>
  </si>
  <si>
    <t>ул. Димитрова, д. 142</t>
  </si>
  <si>
    <t>ул. Димитрова, д. 144</t>
  </si>
  <si>
    <t>УТВЕРЖДЕНО</t>
  </si>
  <si>
    <t>распоряжением администрации</t>
  </si>
  <si>
    <t>городского округа город Воронеж</t>
  </si>
  <si>
    <t>пр-кт Труда, д. 30</t>
  </si>
  <si>
    <t>ул. Генерала Лизюкова, д. 49</t>
  </si>
  <si>
    <t>ул. Новгородская, д. 131</t>
  </si>
  <si>
    <t>ул. 45 стрелковой дивизии, д. 283</t>
  </si>
  <si>
    <t>ул. 60-летия ВЛКСМ, д. 5</t>
  </si>
  <si>
    <t>ул. Антонова-Овсеенко, д. 13</t>
  </si>
  <si>
    <t>ул. 232 Стрелковой дивизии, д. 13</t>
  </si>
  <si>
    <t>ул. Южно-Моравская, д. 22</t>
  </si>
  <si>
    <t>ул. Красноармейская, д. 62</t>
  </si>
  <si>
    <t>ул. Кропоткина, д. 11а</t>
  </si>
  <si>
    <t>ул. Кропоткина, д. 96</t>
  </si>
  <si>
    <t>ул. Кропоткина, д. 9а</t>
  </si>
  <si>
    <t>ул. Летчика Колесниченко, д. 33</t>
  </si>
  <si>
    <t>ул. Летчика Колесниченко, д. 29</t>
  </si>
  <si>
    <t>ул. Летчика Колесниченко, д. 31</t>
  </si>
  <si>
    <t xml:space="preserve">ул. Куцыгина, д. 35/1 </t>
  </si>
  <si>
    <t>объем средств софинансирования собственниками помещений МКД дополнительного перечня работ по благоустройству дворовых территорий МКД, руб.</t>
  </si>
  <si>
    <t>от 24.01.2025     № 37-р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</si>
</sst>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"/>
  </numFmts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9">
    <xf numFmtId="0" fontId="0" fillId="0" borderId="0" xfId="0"/>
    <xf numFmtId="4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left" vertical="center"/>
    </xf>
    <xf numFmtId="4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6" fillId="2" borderId="0" xfId="0" applyFont="1" applyFill="1"/>
    <xf numFmtId="4" fontId="6" fillId="2" borderId="0" xfId="0" applyNumberFormat="1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/>
    <xf numFmtId="0" fontId="6" fillId="2" borderId="0" xfId="0" applyFont="1" applyFill="1" applyAlignment="1">
      <alignment vertical="center"/>
    </xf>
    <xf numFmtId="0" fontId="6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vertical="center"/>
    </xf>
    <xf numFmtId="4" fontId="8" fillId="2" borderId="0" xfId="0" applyNumberFormat="1" applyFont="1" applyFill="1" applyBorder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8" fillId="2" borderId="0" xfId="0" applyFont="1" applyFill="1"/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/>
    <xf numFmtId="0" fontId="8" fillId="2" borderId="0" xfId="0" applyFont="1" applyFill="1" applyAlignment="1">
      <alignment horizontal="center"/>
    </xf>
    <xf numFmtId="4" fontId="6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Alignment="1">
      <alignment vertical="center"/>
    </xf>
    <xf numFmtId="4" fontId="6" fillId="2" borderId="0" xfId="0" applyNumberFormat="1" applyFont="1" applyFill="1" applyAlignment="1">
      <alignment vertical="center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165" fontId="6" fillId="2" borderId="0" xfId="0" applyNumberFormat="1" applyFont="1" applyFill="1" applyAlignment="1">
      <alignment vertical="center"/>
    </xf>
    <xf numFmtId="164" fontId="6" fillId="2" borderId="0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top"/>
    </xf>
    <xf numFmtId="0" fontId="8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</cellXfs>
  <cellStyles count="10">
    <cellStyle name="Обычный" xfId="0" builtinId="0"/>
    <cellStyle name="Обычный 2" xfId="1"/>
    <cellStyle name="Обычный 2 2" xfId="5"/>
    <cellStyle name="Обычный 2 3" xfId="6"/>
    <cellStyle name="Обычный 3" xfId="2"/>
    <cellStyle name="Обычный 3 2" xfId="7"/>
    <cellStyle name="Обычный 4" xfId="3"/>
    <cellStyle name="Обычный 4 2" xfId="8"/>
    <cellStyle name="Обычный 5" xfId="4"/>
    <cellStyle name="Обычный 5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tabSelected="1" view="pageBreakPreview" zoomScale="50" zoomScaleNormal="61" zoomScaleSheetLayoutView="50" workbookViewId="0">
      <selection activeCell="D6" sqref="D6"/>
    </sheetView>
  </sheetViews>
  <sheetFormatPr defaultRowHeight="20.25" x14ac:dyDescent="0.3"/>
  <cols>
    <col min="1" max="1" width="10.7109375" style="10" customWidth="1"/>
    <col min="2" max="2" width="49.42578125" style="7" customWidth="1"/>
    <col min="3" max="3" width="24.7109375" style="8" customWidth="1"/>
    <col min="4" max="4" width="22.85546875" style="8" customWidth="1"/>
    <col min="5" max="5" width="23" style="8" customWidth="1"/>
    <col min="6" max="6" width="18" style="8" customWidth="1"/>
    <col min="7" max="7" width="29.5703125" style="8" customWidth="1"/>
    <col min="8" max="8" width="25.28515625" style="8" customWidth="1"/>
    <col min="9" max="9" width="22" style="8" customWidth="1"/>
    <col min="10" max="10" width="12.7109375" style="8" bestFit="1" customWidth="1"/>
    <col min="11" max="12" width="9.140625" style="8"/>
    <col min="13" max="13" width="25.140625" style="8" bestFit="1" customWidth="1"/>
    <col min="14" max="16384" width="9.140625" style="8"/>
  </cols>
  <sheetData>
    <row r="1" spans="1:8" ht="23.25" customHeight="1" x14ac:dyDescent="0.35">
      <c r="A1" s="24"/>
      <c r="B1" s="25"/>
      <c r="C1" s="26"/>
      <c r="D1" s="26"/>
      <c r="E1" s="26"/>
      <c r="F1" s="26"/>
      <c r="G1" s="28" t="s">
        <v>59</v>
      </c>
      <c r="H1" s="37"/>
    </row>
    <row r="2" spans="1:8" ht="30.75" customHeight="1" x14ac:dyDescent="0.35">
      <c r="A2" s="24"/>
      <c r="B2" s="25"/>
      <c r="C2" s="26"/>
      <c r="D2" s="26"/>
      <c r="E2" s="27"/>
      <c r="F2" s="27"/>
      <c r="G2" s="40" t="s">
        <v>60</v>
      </c>
      <c r="H2" s="28"/>
    </row>
    <row r="3" spans="1:8" ht="33.75" customHeight="1" x14ac:dyDescent="0.35">
      <c r="A3" s="24"/>
      <c r="B3" s="25"/>
      <c r="C3" s="26"/>
      <c r="D3" s="26"/>
      <c r="E3" s="27"/>
      <c r="F3" s="27"/>
      <c r="G3" s="40" t="s">
        <v>61</v>
      </c>
      <c r="H3" s="28"/>
    </row>
    <row r="4" spans="1:8" ht="32.25" customHeight="1" x14ac:dyDescent="0.35">
      <c r="A4" s="24"/>
      <c r="B4" s="25"/>
      <c r="C4" s="26"/>
      <c r="D4" s="26"/>
      <c r="E4" s="27"/>
      <c r="F4" s="27"/>
      <c r="G4" s="40" t="s">
        <v>79</v>
      </c>
      <c r="H4" s="28"/>
    </row>
    <row r="5" spans="1:8" ht="32.25" customHeight="1" x14ac:dyDescent="0.35">
      <c r="A5" s="24"/>
      <c r="B5" s="25"/>
      <c r="C5" s="26"/>
      <c r="D5" s="26"/>
      <c r="E5" s="27"/>
      <c r="F5" s="27"/>
      <c r="G5" s="27"/>
      <c r="H5" s="28"/>
    </row>
    <row r="6" spans="1:8" ht="23.25" customHeight="1" x14ac:dyDescent="0.35">
      <c r="A6" s="24"/>
      <c r="B6" s="25"/>
      <c r="C6" s="26"/>
      <c r="D6" s="26"/>
      <c r="E6" s="26"/>
      <c r="F6" s="26"/>
      <c r="G6" s="26"/>
      <c r="H6" s="27"/>
    </row>
    <row r="7" spans="1:8" ht="23.25" customHeight="1" x14ac:dyDescent="0.35">
      <c r="A7" s="24"/>
      <c r="B7" s="25"/>
      <c r="C7" s="26"/>
      <c r="D7" s="26"/>
      <c r="E7" s="26"/>
      <c r="F7" s="26"/>
      <c r="G7" s="26"/>
      <c r="H7" s="27"/>
    </row>
    <row r="8" spans="1:8" ht="23.25" customHeight="1" x14ac:dyDescent="0.35">
      <c r="A8" s="24"/>
      <c r="B8" s="25"/>
      <c r="C8" s="26"/>
      <c r="D8" s="26"/>
      <c r="E8" s="26"/>
      <c r="F8" s="26"/>
      <c r="G8" s="26"/>
      <c r="H8" s="27"/>
    </row>
    <row r="9" spans="1:8" s="12" customFormat="1" ht="23.25" customHeight="1" x14ac:dyDescent="0.3">
      <c r="A9" s="49" t="s">
        <v>5</v>
      </c>
      <c r="B9" s="49"/>
      <c r="C9" s="49"/>
      <c r="D9" s="49"/>
      <c r="E9" s="49"/>
      <c r="F9" s="49"/>
      <c r="G9" s="49"/>
      <c r="H9" s="49"/>
    </row>
    <row r="10" spans="1:8" s="12" customFormat="1" ht="23.25" customHeight="1" x14ac:dyDescent="0.3">
      <c r="A10" s="49" t="s">
        <v>49</v>
      </c>
      <c r="B10" s="49"/>
      <c r="C10" s="49"/>
      <c r="D10" s="49"/>
      <c r="E10" s="49"/>
      <c r="F10" s="49"/>
      <c r="G10" s="49"/>
      <c r="H10" s="49"/>
    </row>
    <row r="11" spans="1:8" s="12" customFormat="1" ht="23.25" customHeight="1" x14ac:dyDescent="0.35">
      <c r="A11" s="50" t="s">
        <v>38</v>
      </c>
      <c r="B11" s="50"/>
      <c r="C11" s="50"/>
      <c r="D11" s="50"/>
      <c r="E11" s="50"/>
      <c r="F11" s="50"/>
      <c r="G11" s="50"/>
      <c r="H11" s="50"/>
    </row>
    <row r="12" spans="1:8" s="12" customFormat="1" ht="23.25" customHeight="1" x14ac:dyDescent="0.35">
      <c r="A12" s="50" t="s">
        <v>23</v>
      </c>
      <c r="B12" s="50"/>
      <c r="C12" s="50"/>
      <c r="D12" s="50"/>
      <c r="E12" s="50"/>
      <c r="F12" s="50"/>
      <c r="G12" s="50"/>
      <c r="H12" s="50"/>
    </row>
    <row r="13" spans="1:8" s="12" customFormat="1" ht="23.25" customHeight="1" x14ac:dyDescent="0.35">
      <c r="A13" s="24"/>
      <c r="B13" s="30"/>
      <c r="C13" s="30"/>
      <c r="D13" s="30"/>
      <c r="E13" s="30"/>
      <c r="F13" s="30"/>
      <c r="G13" s="30"/>
      <c r="H13" s="29"/>
    </row>
    <row r="14" spans="1:8" s="12" customFormat="1" ht="23.25" customHeight="1" x14ac:dyDescent="0.3">
      <c r="A14" s="10"/>
      <c r="B14" s="11"/>
      <c r="C14" s="11"/>
      <c r="D14" s="11"/>
      <c r="E14" s="11"/>
      <c r="F14" s="11"/>
      <c r="G14" s="11"/>
    </row>
    <row r="15" spans="1:8" ht="34.5" customHeight="1" x14ac:dyDescent="0.3">
      <c r="A15" s="48" t="s">
        <v>16</v>
      </c>
      <c r="B15" s="48" t="s">
        <v>17</v>
      </c>
      <c r="C15" s="48" t="s">
        <v>15</v>
      </c>
      <c r="D15" s="48" t="s">
        <v>0</v>
      </c>
      <c r="E15" s="48"/>
      <c r="F15" s="48"/>
      <c r="G15" s="48"/>
      <c r="H15" s="48" t="s">
        <v>21</v>
      </c>
    </row>
    <row r="16" spans="1:8" ht="77.25" customHeight="1" x14ac:dyDescent="0.3">
      <c r="A16" s="48"/>
      <c r="B16" s="48"/>
      <c r="C16" s="48"/>
      <c r="D16" s="48" t="s">
        <v>20</v>
      </c>
      <c r="E16" s="48" t="s">
        <v>22</v>
      </c>
      <c r="F16" s="48"/>
      <c r="G16" s="48" t="s">
        <v>78</v>
      </c>
      <c r="H16" s="48"/>
    </row>
    <row r="17" spans="1:11" ht="133.5" customHeight="1" x14ac:dyDescent="0.3">
      <c r="A17" s="48"/>
      <c r="B17" s="48"/>
      <c r="C17" s="48"/>
      <c r="D17" s="48"/>
      <c r="E17" s="36" t="s">
        <v>39</v>
      </c>
      <c r="F17" s="36" t="s">
        <v>19</v>
      </c>
      <c r="G17" s="48"/>
      <c r="H17" s="48"/>
    </row>
    <row r="18" spans="1:11" ht="24.75" customHeight="1" x14ac:dyDescent="0.3">
      <c r="A18" s="35">
        <v>1</v>
      </c>
      <c r="B18" s="36">
        <f>A18+1</f>
        <v>2</v>
      </c>
      <c r="C18" s="36">
        <f t="shared" ref="C18:F18" si="0">B18+1</f>
        <v>3</v>
      </c>
      <c r="D18" s="36">
        <f>C18+1</f>
        <v>4</v>
      </c>
      <c r="E18" s="36">
        <f t="shared" si="0"/>
        <v>5</v>
      </c>
      <c r="F18" s="36">
        <f t="shared" si="0"/>
        <v>6</v>
      </c>
      <c r="G18" s="36">
        <v>7</v>
      </c>
      <c r="H18" s="36">
        <v>8</v>
      </c>
    </row>
    <row r="19" spans="1:11" ht="27" customHeight="1" x14ac:dyDescent="0.3">
      <c r="A19" s="51" t="s">
        <v>13</v>
      </c>
      <c r="B19" s="51"/>
      <c r="C19" s="51"/>
      <c r="D19" s="51"/>
      <c r="E19" s="51"/>
      <c r="F19" s="51"/>
      <c r="G19" s="51"/>
      <c r="H19" s="51"/>
    </row>
    <row r="20" spans="1:11" s="13" customFormat="1" ht="27" customHeight="1" x14ac:dyDescent="0.2">
      <c r="A20" s="51" t="s">
        <v>2</v>
      </c>
      <c r="B20" s="51"/>
      <c r="C20" s="51"/>
      <c r="D20" s="51"/>
      <c r="E20" s="51"/>
      <c r="F20" s="51"/>
      <c r="G20" s="51"/>
      <c r="H20" s="51"/>
    </row>
    <row r="21" spans="1:11" s="13" customFormat="1" ht="51.75" customHeight="1" x14ac:dyDescent="0.2">
      <c r="A21" s="35">
        <v>1</v>
      </c>
      <c r="B21" s="4" t="s">
        <v>41</v>
      </c>
      <c r="C21" s="52">
        <f>D21+H21</f>
        <v>36500400</v>
      </c>
      <c r="D21" s="52">
        <f>SUM(E21:G24)</f>
        <v>36500365</v>
      </c>
      <c r="E21" s="54">
        <v>36500000</v>
      </c>
      <c r="F21" s="54">
        <f>400-35</f>
        <v>365</v>
      </c>
      <c r="G21" s="52">
        <v>0</v>
      </c>
      <c r="H21" s="53">
        <v>35</v>
      </c>
    </row>
    <row r="22" spans="1:11" s="13" customFormat="1" ht="43.5" customHeight="1" x14ac:dyDescent="0.2">
      <c r="A22" s="35">
        <v>2</v>
      </c>
      <c r="B22" s="2" t="s">
        <v>42</v>
      </c>
      <c r="C22" s="52"/>
      <c r="D22" s="52"/>
      <c r="E22" s="54"/>
      <c r="F22" s="54"/>
      <c r="G22" s="52"/>
      <c r="H22" s="53"/>
      <c r="K22" s="32"/>
    </row>
    <row r="23" spans="1:11" s="13" customFormat="1" ht="51.75" customHeight="1" x14ac:dyDescent="0.2">
      <c r="A23" s="35">
        <v>3</v>
      </c>
      <c r="B23" s="4" t="s">
        <v>44</v>
      </c>
      <c r="C23" s="52"/>
      <c r="D23" s="52"/>
      <c r="E23" s="54"/>
      <c r="F23" s="54"/>
      <c r="G23" s="52"/>
      <c r="H23" s="53"/>
      <c r="J23" s="32"/>
    </row>
    <row r="24" spans="1:11" s="13" customFormat="1" ht="39" customHeight="1" x14ac:dyDescent="0.2">
      <c r="A24" s="35">
        <v>4</v>
      </c>
      <c r="B24" s="4" t="s">
        <v>43</v>
      </c>
      <c r="C24" s="52"/>
      <c r="D24" s="52"/>
      <c r="E24" s="54"/>
      <c r="F24" s="54"/>
      <c r="G24" s="52"/>
      <c r="H24" s="53"/>
    </row>
    <row r="25" spans="1:11" s="13" customFormat="1" ht="51.75" customHeight="1" x14ac:dyDescent="0.2">
      <c r="A25" s="35"/>
      <c r="B25" s="2" t="s">
        <v>1</v>
      </c>
      <c r="C25" s="34">
        <f>SUM(C21:C24)</f>
        <v>36500400</v>
      </c>
      <c r="D25" s="38">
        <f t="shared" ref="D25:H25" si="1">SUM(D21:D24)</f>
        <v>36500365</v>
      </c>
      <c r="E25" s="38">
        <f t="shared" si="1"/>
        <v>36500000</v>
      </c>
      <c r="F25" s="38">
        <f t="shared" si="1"/>
        <v>365</v>
      </c>
      <c r="G25" s="38">
        <f t="shared" si="1"/>
        <v>0</v>
      </c>
      <c r="H25" s="38">
        <f t="shared" si="1"/>
        <v>35</v>
      </c>
    </row>
    <row r="26" spans="1:11" s="13" customFormat="1" ht="27" customHeight="1" x14ac:dyDescent="0.2">
      <c r="A26" s="51" t="s">
        <v>3</v>
      </c>
      <c r="B26" s="51"/>
      <c r="C26" s="51"/>
      <c r="D26" s="51"/>
      <c r="E26" s="51"/>
      <c r="F26" s="51"/>
      <c r="G26" s="51"/>
      <c r="H26" s="51"/>
    </row>
    <row r="27" spans="1:11" s="13" customFormat="1" ht="36.75" customHeight="1" x14ac:dyDescent="0.2">
      <c r="A27" s="14">
        <v>1</v>
      </c>
      <c r="B27" s="41" t="s">
        <v>45</v>
      </c>
      <c r="C27" s="55">
        <f>D27+H27</f>
        <v>35800390</v>
      </c>
      <c r="D27" s="55">
        <f>SUM(E27:G30)</f>
        <v>35800358</v>
      </c>
      <c r="E27" s="55">
        <f>36800000-1000000</f>
        <v>35800000</v>
      </c>
      <c r="F27" s="55">
        <f>400-10-32</f>
        <v>358</v>
      </c>
      <c r="G27" s="55">
        <v>0</v>
      </c>
      <c r="H27" s="55">
        <v>32</v>
      </c>
    </row>
    <row r="28" spans="1:11" s="13" customFormat="1" ht="36.75" customHeight="1" x14ac:dyDescent="0.2">
      <c r="A28" s="14">
        <f>A27+1</f>
        <v>2</v>
      </c>
      <c r="B28" s="41" t="s">
        <v>46</v>
      </c>
      <c r="C28" s="56"/>
      <c r="D28" s="56"/>
      <c r="E28" s="56"/>
      <c r="F28" s="56"/>
      <c r="G28" s="56"/>
      <c r="H28" s="56"/>
    </row>
    <row r="29" spans="1:11" s="13" customFormat="1" ht="36.75" customHeight="1" x14ac:dyDescent="0.2">
      <c r="A29" s="14">
        <f t="shared" ref="A29:A36" si="2">A28+1</f>
        <v>3</v>
      </c>
      <c r="B29" s="41" t="s">
        <v>47</v>
      </c>
      <c r="C29" s="56"/>
      <c r="D29" s="56"/>
      <c r="E29" s="56"/>
      <c r="F29" s="56"/>
      <c r="G29" s="56"/>
      <c r="H29" s="56"/>
    </row>
    <row r="30" spans="1:11" s="13" customFormat="1" ht="36.75" customHeight="1" x14ac:dyDescent="0.2">
      <c r="A30" s="14">
        <f t="shared" si="2"/>
        <v>4</v>
      </c>
      <c r="B30" s="41" t="s">
        <v>48</v>
      </c>
      <c r="C30" s="56"/>
      <c r="D30" s="56"/>
      <c r="E30" s="56"/>
      <c r="F30" s="56"/>
      <c r="G30" s="56"/>
      <c r="H30" s="56"/>
      <c r="K30" s="45"/>
    </row>
    <row r="31" spans="1:11" s="13" customFormat="1" ht="36.75" customHeight="1" x14ac:dyDescent="0.2">
      <c r="A31" s="14">
        <f t="shared" si="2"/>
        <v>5</v>
      </c>
      <c r="B31" s="43" t="s">
        <v>62</v>
      </c>
      <c r="C31" s="56"/>
      <c r="D31" s="56"/>
      <c r="E31" s="56"/>
      <c r="F31" s="56"/>
      <c r="G31" s="56"/>
      <c r="H31" s="56"/>
    </row>
    <row r="32" spans="1:11" s="13" customFormat="1" ht="36.75" customHeight="1" x14ac:dyDescent="0.2">
      <c r="A32" s="14">
        <f t="shared" si="2"/>
        <v>6</v>
      </c>
      <c r="B32" s="43" t="s">
        <v>63</v>
      </c>
      <c r="C32" s="56"/>
      <c r="D32" s="56"/>
      <c r="E32" s="56"/>
      <c r="F32" s="56"/>
      <c r="G32" s="56"/>
      <c r="H32" s="56"/>
    </row>
    <row r="33" spans="1:11" s="13" customFormat="1" ht="36.75" customHeight="1" x14ac:dyDescent="0.2">
      <c r="A33" s="14">
        <f t="shared" si="2"/>
        <v>7</v>
      </c>
      <c r="B33" s="43" t="s">
        <v>64</v>
      </c>
      <c r="C33" s="56"/>
      <c r="D33" s="56"/>
      <c r="E33" s="56"/>
      <c r="F33" s="56"/>
      <c r="G33" s="56"/>
      <c r="H33" s="56"/>
    </row>
    <row r="34" spans="1:11" s="13" customFormat="1" ht="36.75" customHeight="1" x14ac:dyDescent="0.2">
      <c r="A34" s="14">
        <f t="shared" si="2"/>
        <v>8</v>
      </c>
      <c r="B34" s="43" t="s">
        <v>65</v>
      </c>
      <c r="C34" s="56"/>
      <c r="D34" s="56"/>
      <c r="E34" s="56"/>
      <c r="F34" s="56"/>
      <c r="G34" s="56"/>
      <c r="H34" s="56"/>
    </row>
    <row r="35" spans="1:11" s="13" customFormat="1" ht="36.75" customHeight="1" x14ac:dyDescent="0.2">
      <c r="A35" s="14">
        <f t="shared" si="2"/>
        <v>9</v>
      </c>
      <c r="B35" s="43" t="s">
        <v>66</v>
      </c>
      <c r="C35" s="56"/>
      <c r="D35" s="56"/>
      <c r="E35" s="56"/>
      <c r="F35" s="56"/>
      <c r="G35" s="56"/>
      <c r="H35" s="56"/>
    </row>
    <row r="36" spans="1:11" s="13" customFormat="1" ht="36.75" customHeight="1" x14ac:dyDescent="0.2">
      <c r="A36" s="14">
        <f t="shared" si="2"/>
        <v>10</v>
      </c>
      <c r="B36" s="43" t="s">
        <v>67</v>
      </c>
      <c r="C36" s="57"/>
      <c r="D36" s="57"/>
      <c r="E36" s="57"/>
      <c r="F36" s="57"/>
      <c r="G36" s="57"/>
      <c r="H36" s="57"/>
    </row>
    <row r="37" spans="1:11" s="13" customFormat="1" ht="48.75" customHeight="1" x14ac:dyDescent="0.2">
      <c r="A37" s="15"/>
      <c r="B37" s="1" t="s">
        <v>4</v>
      </c>
      <c r="C37" s="34">
        <f>SUM(C27)</f>
        <v>35800390</v>
      </c>
      <c r="D37" s="38">
        <f t="shared" ref="D37:H37" si="3">SUM(D27)</f>
        <v>35800358</v>
      </c>
      <c r="E37" s="38">
        <f t="shared" si="3"/>
        <v>35800000</v>
      </c>
      <c r="F37" s="38">
        <f t="shared" si="3"/>
        <v>358</v>
      </c>
      <c r="G37" s="38">
        <f t="shared" si="3"/>
        <v>0</v>
      </c>
      <c r="H37" s="38">
        <f t="shared" si="3"/>
        <v>32</v>
      </c>
    </row>
    <row r="38" spans="1:11" s="13" customFormat="1" ht="27" customHeight="1" x14ac:dyDescent="0.2">
      <c r="A38" s="52" t="s">
        <v>6</v>
      </c>
      <c r="B38" s="52"/>
      <c r="C38" s="52"/>
      <c r="D38" s="52"/>
      <c r="E38" s="52"/>
      <c r="F38" s="52"/>
      <c r="G38" s="52"/>
      <c r="H38" s="52"/>
    </row>
    <row r="39" spans="1:11" s="13" customFormat="1" ht="36.75" customHeight="1" x14ac:dyDescent="0.2">
      <c r="A39" s="16">
        <v>1</v>
      </c>
      <c r="B39" s="42" t="s">
        <v>54</v>
      </c>
      <c r="C39" s="63">
        <f>D39+H39</f>
        <v>41000440</v>
      </c>
      <c r="D39" s="52">
        <f>SUM(E39:G43)</f>
        <v>41000410</v>
      </c>
      <c r="E39" s="52">
        <f>42000000-1000000</f>
        <v>41000000</v>
      </c>
      <c r="F39" s="52">
        <f>450-10-30</f>
        <v>410</v>
      </c>
      <c r="G39" s="52">
        <v>0</v>
      </c>
      <c r="H39" s="54">
        <v>30</v>
      </c>
    </row>
    <row r="40" spans="1:11" s="13" customFormat="1" ht="36.75" customHeight="1" x14ac:dyDescent="0.2">
      <c r="A40" s="16">
        <f>A39+1</f>
        <v>2</v>
      </c>
      <c r="B40" s="42" t="s">
        <v>55</v>
      </c>
      <c r="C40" s="64"/>
      <c r="D40" s="52"/>
      <c r="E40" s="52"/>
      <c r="F40" s="52"/>
      <c r="G40" s="52"/>
      <c r="H40" s="54"/>
    </row>
    <row r="41" spans="1:11" s="13" customFormat="1" ht="36.75" customHeight="1" x14ac:dyDescent="0.2">
      <c r="A41" s="16">
        <f t="shared" ref="A41:A43" si="4">A40+1</f>
        <v>3</v>
      </c>
      <c r="B41" s="42" t="s">
        <v>56</v>
      </c>
      <c r="C41" s="64"/>
      <c r="D41" s="52"/>
      <c r="E41" s="52"/>
      <c r="F41" s="52"/>
      <c r="G41" s="52"/>
      <c r="H41" s="54"/>
      <c r="K41" s="33"/>
    </row>
    <row r="42" spans="1:11" s="13" customFormat="1" ht="36.75" customHeight="1" x14ac:dyDescent="0.2">
      <c r="A42" s="16">
        <f t="shared" si="4"/>
        <v>4</v>
      </c>
      <c r="B42" s="42" t="s">
        <v>57</v>
      </c>
      <c r="C42" s="64"/>
      <c r="D42" s="52"/>
      <c r="E42" s="52"/>
      <c r="F42" s="52"/>
      <c r="G42" s="52"/>
      <c r="H42" s="54"/>
    </row>
    <row r="43" spans="1:11" s="13" customFormat="1" ht="36.75" customHeight="1" x14ac:dyDescent="0.2">
      <c r="A43" s="16">
        <f t="shared" si="4"/>
        <v>5</v>
      </c>
      <c r="B43" s="42" t="s">
        <v>58</v>
      </c>
      <c r="C43" s="64"/>
      <c r="D43" s="52"/>
      <c r="E43" s="52"/>
      <c r="F43" s="52"/>
      <c r="G43" s="52"/>
      <c r="H43" s="54"/>
      <c r="I43" s="33"/>
    </row>
    <row r="44" spans="1:11" s="13" customFormat="1" ht="36.75" customHeight="1" x14ac:dyDescent="0.2">
      <c r="A44" s="34"/>
      <c r="B44" s="1" t="s">
        <v>7</v>
      </c>
      <c r="C44" s="34">
        <f>SUM(C39:C43)</f>
        <v>41000440</v>
      </c>
      <c r="D44" s="38">
        <f t="shared" ref="D44:H44" si="5">SUM(D39:D43)</f>
        <v>41000410</v>
      </c>
      <c r="E44" s="38">
        <f t="shared" si="5"/>
        <v>41000000</v>
      </c>
      <c r="F44" s="38">
        <f t="shared" si="5"/>
        <v>410</v>
      </c>
      <c r="G44" s="38">
        <f t="shared" si="5"/>
        <v>0</v>
      </c>
      <c r="H44" s="38">
        <f t="shared" si="5"/>
        <v>30</v>
      </c>
    </row>
    <row r="45" spans="1:11" s="13" customFormat="1" ht="27" customHeight="1" x14ac:dyDescent="0.2">
      <c r="A45" s="52" t="s">
        <v>8</v>
      </c>
      <c r="B45" s="52"/>
      <c r="C45" s="52"/>
      <c r="D45" s="52"/>
      <c r="E45" s="52"/>
      <c r="F45" s="52"/>
      <c r="G45" s="52"/>
      <c r="H45" s="52"/>
    </row>
    <row r="46" spans="1:11" s="13" customFormat="1" ht="32.25" customHeight="1" x14ac:dyDescent="0.2">
      <c r="A46" s="16">
        <v>1</v>
      </c>
      <c r="B46" s="47" t="s">
        <v>34</v>
      </c>
      <c r="C46" s="52">
        <f>D46+H46</f>
        <v>22200300</v>
      </c>
      <c r="D46" s="52">
        <f>SUM(E46:G52)</f>
        <v>22200222</v>
      </c>
      <c r="E46" s="52">
        <v>22200000</v>
      </c>
      <c r="F46" s="52">
        <f>300-78</f>
        <v>222</v>
      </c>
      <c r="G46" s="52">
        <v>0</v>
      </c>
      <c r="H46" s="54">
        <v>78</v>
      </c>
    </row>
    <row r="47" spans="1:11" s="13" customFormat="1" ht="64.5" customHeight="1" x14ac:dyDescent="0.2">
      <c r="A47" s="16">
        <f>A46+1</f>
        <v>2</v>
      </c>
      <c r="B47" s="47" t="s">
        <v>70</v>
      </c>
      <c r="C47" s="52"/>
      <c r="D47" s="52"/>
      <c r="E47" s="52"/>
      <c r="F47" s="52"/>
      <c r="G47" s="52"/>
      <c r="H47" s="54"/>
    </row>
    <row r="48" spans="1:11" s="13" customFormat="1" ht="42" customHeight="1" x14ac:dyDescent="0.2">
      <c r="A48" s="16">
        <f t="shared" ref="A48:A54" si="6">A47+1</f>
        <v>3</v>
      </c>
      <c r="B48" s="47" t="s">
        <v>71</v>
      </c>
      <c r="C48" s="52"/>
      <c r="D48" s="52"/>
      <c r="E48" s="52"/>
      <c r="F48" s="52"/>
      <c r="G48" s="52"/>
      <c r="H48" s="54"/>
    </row>
    <row r="49" spans="1:11" s="13" customFormat="1" ht="45.75" customHeight="1" x14ac:dyDescent="0.2">
      <c r="A49" s="16">
        <f t="shared" si="6"/>
        <v>4</v>
      </c>
      <c r="B49" s="47" t="s">
        <v>72</v>
      </c>
      <c r="C49" s="63"/>
      <c r="D49" s="63"/>
      <c r="E49" s="63"/>
      <c r="F49" s="63"/>
      <c r="G49" s="63"/>
      <c r="H49" s="63"/>
    </row>
    <row r="50" spans="1:11" s="13" customFormat="1" ht="37.5" customHeight="1" x14ac:dyDescent="0.2">
      <c r="A50" s="16">
        <f t="shared" si="6"/>
        <v>5</v>
      </c>
      <c r="B50" s="47" t="s">
        <v>73</v>
      </c>
      <c r="C50" s="64"/>
      <c r="D50" s="64"/>
      <c r="E50" s="64"/>
      <c r="F50" s="64"/>
      <c r="G50" s="64"/>
      <c r="H50" s="64"/>
    </row>
    <row r="51" spans="1:11" s="13" customFormat="1" ht="40.5" customHeight="1" x14ac:dyDescent="0.2">
      <c r="A51" s="16">
        <f t="shared" si="6"/>
        <v>6</v>
      </c>
      <c r="B51" s="42" t="s">
        <v>74</v>
      </c>
      <c r="C51" s="64"/>
      <c r="D51" s="64"/>
      <c r="E51" s="64"/>
      <c r="F51" s="64"/>
      <c r="G51" s="64"/>
      <c r="H51" s="64"/>
      <c r="K51" s="33"/>
    </row>
    <row r="52" spans="1:11" s="13" customFormat="1" ht="37.5" customHeight="1" x14ac:dyDescent="0.2">
      <c r="A52" s="16">
        <f t="shared" si="6"/>
        <v>7</v>
      </c>
      <c r="B52" s="42" t="s">
        <v>75</v>
      </c>
      <c r="C52" s="64"/>
      <c r="D52" s="64"/>
      <c r="E52" s="64"/>
      <c r="F52" s="64"/>
      <c r="G52" s="64"/>
      <c r="H52" s="64"/>
    </row>
    <row r="53" spans="1:11" s="13" customFormat="1" ht="37.5" customHeight="1" x14ac:dyDescent="0.2">
      <c r="A53" s="16">
        <f t="shared" si="6"/>
        <v>8</v>
      </c>
      <c r="B53" s="42" t="s">
        <v>76</v>
      </c>
      <c r="C53" s="64"/>
      <c r="D53" s="64"/>
      <c r="E53" s="64"/>
      <c r="F53" s="64"/>
      <c r="G53" s="64"/>
      <c r="H53" s="64"/>
    </row>
    <row r="54" spans="1:11" s="13" customFormat="1" ht="37.5" customHeight="1" x14ac:dyDescent="0.2">
      <c r="A54" s="16">
        <f t="shared" si="6"/>
        <v>9</v>
      </c>
      <c r="B54" s="42" t="s">
        <v>77</v>
      </c>
      <c r="C54" s="68"/>
      <c r="D54" s="68"/>
      <c r="E54" s="68"/>
      <c r="F54" s="68"/>
      <c r="G54" s="68"/>
      <c r="H54" s="68"/>
    </row>
    <row r="55" spans="1:11" s="13" customFormat="1" ht="27" customHeight="1" x14ac:dyDescent="0.2">
      <c r="A55" s="34"/>
      <c r="B55" s="1" t="s">
        <v>9</v>
      </c>
      <c r="C55" s="34">
        <f t="shared" ref="C55:H55" si="7">SUM(C46:C54)</f>
        <v>22200300</v>
      </c>
      <c r="D55" s="38">
        <f t="shared" si="7"/>
        <v>22200222</v>
      </c>
      <c r="E55" s="38">
        <f t="shared" si="7"/>
        <v>22200000</v>
      </c>
      <c r="F55" s="38">
        <f t="shared" si="7"/>
        <v>222</v>
      </c>
      <c r="G55" s="38">
        <f t="shared" si="7"/>
        <v>0</v>
      </c>
      <c r="H55" s="38">
        <f t="shared" si="7"/>
        <v>78</v>
      </c>
    </row>
    <row r="56" spans="1:11" s="13" customFormat="1" ht="27" customHeight="1" x14ac:dyDescent="0.2">
      <c r="A56" s="52" t="s">
        <v>10</v>
      </c>
      <c r="B56" s="52"/>
      <c r="C56" s="52"/>
      <c r="D56" s="52"/>
      <c r="E56" s="52"/>
      <c r="F56" s="52"/>
      <c r="G56" s="52"/>
      <c r="H56" s="52"/>
    </row>
    <row r="57" spans="1:11" s="13" customFormat="1" ht="35.25" customHeight="1" x14ac:dyDescent="0.2">
      <c r="A57" s="17">
        <v>1</v>
      </c>
      <c r="B57" s="44" t="s">
        <v>37</v>
      </c>
      <c r="C57" s="60">
        <f>D57+H57</f>
        <v>26500290</v>
      </c>
      <c r="D57" s="60">
        <f>SUM(E57:G60)</f>
        <v>26500266</v>
      </c>
      <c r="E57" s="60">
        <f>27500000-1000000</f>
        <v>26500000</v>
      </c>
      <c r="F57" s="60">
        <f>300-10-24</f>
        <v>266</v>
      </c>
      <c r="G57" s="60">
        <v>0</v>
      </c>
      <c r="H57" s="65">
        <v>24</v>
      </c>
    </row>
    <row r="58" spans="1:11" s="13" customFormat="1" ht="36.75" customHeight="1" x14ac:dyDescent="0.2">
      <c r="A58" s="17">
        <f>A57+1</f>
        <v>2</v>
      </c>
      <c r="B58" s="44" t="s">
        <v>35</v>
      </c>
      <c r="C58" s="61"/>
      <c r="D58" s="61"/>
      <c r="E58" s="61"/>
      <c r="F58" s="61"/>
      <c r="G58" s="61"/>
      <c r="H58" s="66"/>
    </row>
    <row r="59" spans="1:11" s="13" customFormat="1" ht="36.75" customHeight="1" x14ac:dyDescent="0.2">
      <c r="A59" s="17">
        <f t="shared" ref="A59:A65" si="8">A58+1</f>
        <v>3</v>
      </c>
      <c r="B59" s="44" t="s">
        <v>24</v>
      </c>
      <c r="C59" s="61"/>
      <c r="D59" s="61"/>
      <c r="E59" s="61"/>
      <c r="F59" s="61"/>
      <c r="G59" s="61"/>
      <c r="H59" s="66"/>
    </row>
    <row r="60" spans="1:11" s="13" customFormat="1" ht="38.25" customHeight="1" x14ac:dyDescent="0.2">
      <c r="A60" s="17">
        <f t="shared" si="8"/>
        <v>4</v>
      </c>
      <c r="B60" s="44" t="s">
        <v>36</v>
      </c>
      <c r="C60" s="61"/>
      <c r="D60" s="61"/>
      <c r="E60" s="61"/>
      <c r="F60" s="61"/>
      <c r="G60" s="61"/>
      <c r="H60" s="66"/>
      <c r="J60" s="33"/>
    </row>
    <row r="61" spans="1:11" s="13" customFormat="1" ht="38.25" customHeight="1" x14ac:dyDescent="0.2">
      <c r="A61" s="17">
        <f t="shared" si="8"/>
        <v>5</v>
      </c>
      <c r="B61" s="44" t="s">
        <v>25</v>
      </c>
      <c r="C61" s="61"/>
      <c r="D61" s="61"/>
      <c r="E61" s="61"/>
      <c r="F61" s="61"/>
      <c r="G61" s="61"/>
      <c r="H61" s="66"/>
      <c r="K61" s="33"/>
    </row>
    <row r="62" spans="1:11" s="13" customFormat="1" ht="38.25" customHeight="1" x14ac:dyDescent="0.2">
      <c r="A62" s="17">
        <f t="shared" si="8"/>
        <v>6</v>
      </c>
      <c r="B62" s="44" t="s">
        <v>26</v>
      </c>
      <c r="C62" s="61"/>
      <c r="D62" s="61"/>
      <c r="E62" s="61"/>
      <c r="F62" s="61"/>
      <c r="G62" s="61"/>
      <c r="H62" s="66"/>
    </row>
    <row r="63" spans="1:11" s="13" customFormat="1" ht="38.25" customHeight="1" x14ac:dyDescent="0.2">
      <c r="A63" s="17">
        <f t="shared" si="8"/>
        <v>7</v>
      </c>
      <c r="B63" s="44" t="s">
        <v>40</v>
      </c>
      <c r="C63" s="61"/>
      <c r="D63" s="61"/>
      <c r="E63" s="61"/>
      <c r="F63" s="61"/>
      <c r="G63" s="61"/>
      <c r="H63" s="66"/>
    </row>
    <row r="64" spans="1:11" s="13" customFormat="1" ht="38.25" customHeight="1" x14ac:dyDescent="0.2">
      <c r="A64" s="17">
        <f t="shared" si="8"/>
        <v>8</v>
      </c>
      <c r="B64" s="44" t="s">
        <v>68</v>
      </c>
      <c r="C64" s="61"/>
      <c r="D64" s="61"/>
      <c r="E64" s="61"/>
      <c r="F64" s="61"/>
      <c r="G64" s="61"/>
      <c r="H64" s="66"/>
    </row>
    <row r="65" spans="1:11" s="13" customFormat="1" ht="38.25" customHeight="1" x14ac:dyDescent="0.2">
      <c r="A65" s="17">
        <f t="shared" si="8"/>
        <v>9</v>
      </c>
      <c r="B65" s="44" t="s">
        <v>69</v>
      </c>
      <c r="C65" s="62"/>
      <c r="D65" s="62"/>
      <c r="E65" s="62"/>
      <c r="F65" s="62"/>
      <c r="G65" s="62"/>
      <c r="H65" s="67"/>
    </row>
    <row r="66" spans="1:11" s="13" customFormat="1" ht="30" customHeight="1" x14ac:dyDescent="0.2">
      <c r="A66" s="31"/>
      <c r="B66" s="1" t="s">
        <v>11</v>
      </c>
      <c r="C66" s="31">
        <f>SUM(C57)</f>
        <v>26500290</v>
      </c>
      <c r="D66" s="39">
        <f t="shared" ref="D66:H66" si="9">SUM(D57)</f>
        <v>26500266</v>
      </c>
      <c r="E66" s="39">
        <f t="shared" si="9"/>
        <v>26500000</v>
      </c>
      <c r="F66" s="39">
        <f t="shared" si="9"/>
        <v>266</v>
      </c>
      <c r="G66" s="39">
        <f t="shared" si="9"/>
        <v>0</v>
      </c>
      <c r="H66" s="39">
        <f t="shared" si="9"/>
        <v>24</v>
      </c>
    </row>
    <row r="67" spans="1:11" s="13" customFormat="1" ht="27" customHeight="1" x14ac:dyDescent="0.2">
      <c r="A67" s="58" t="s">
        <v>12</v>
      </c>
      <c r="B67" s="58"/>
      <c r="C67" s="58"/>
      <c r="D67" s="58"/>
      <c r="E67" s="58"/>
      <c r="F67" s="58"/>
      <c r="G67" s="58"/>
      <c r="H67" s="58"/>
    </row>
    <row r="68" spans="1:11" s="19" customFormat="1" ht="30" customHeight="1" x14ac:dyDescent="0.2">
      <c r="A68" s="18">
        <v>1</v>
      </c>
      <c r="B68" s="5" t="s">
        <v>50</v>
      </c>
      <c r="C68" s="58">
        <f>D68+H68</f>
        <v>13999116</v>
      </c>
      <c r="D68" s="58">
        <f>SUM(E68:G70)</f>
        <v>13999066</v>
      </c>
      <c r="E68" s="59">
        <f>10000000+3000000</f>
        <v>13000000</v>
      </c>
      <c r="F68" s="59">
        <f>150+30-50</f>
        <v>130</v>
      </c>
      <c r="G68" s="58">
        <v>998936</v>
      </c>
      <c r="H68" s="54">
        <v>50</v>
      </c>
    </row>
    <row r="69" spans="1:11" s="19" customFormat="1" ht="40.5" customHeight="1" x14ac:dyDescent="0.2">
      <c r="A69" s="18">
        <v>2</v>
      </c>
      <c r="B69" s="5" t="s">
        <v>51</v>
      </c>
      <c r="C69" s="58"/>
      <c r="D69" s="58"/>
      <c r="E69" s="59"/>
      <c r="F69" s="59"/>
      <c r="G69" s="58"/>
      <c r="H69" s="54"/>
      <c r="I69" s="13"/>
      <c r="K69" s="46"/>
    </row>
    <row r="70" spans="1:11" s="19" customFormat="1" ht="36.75" customHeight="1" x14ac:dyDescent="0.2">
      <c r="A70" s="18">
        <v>3</v>
      </c>
      <c r="B70" s="3" t="s">
        <v>52</v>
      </c>
      <c r="C70" s="58"/>
      <c r="D70" s="58"/>
      <c r="E70" s="59"/>
      <c r="F70" s="59"/>
      <c r="G70" s="58"/>
      <c r="H70" s="54"/>
    </row>
    <row r="71" spans="1:11" s="19" customFormat="1" ht="27" customHeight="1" x14ac:dyDescent="0.2">
      <c r="A71" s="18"/>
      <c r="B71" s="1" t="s">
        <v>18</v>
      </c>
      <c r="C71" s="31">
        <f>SUM(C68:C70)</f>
        <v>13999116</v>
      </c>
      <c r="D71" s="39">
        <f t="shared" ref="D71:H71" si="10">SUM(D68:D70)</f>
        <v>13999066</v>
      </c>
      <c r="E71" s="39">
        <f t="shared" si="10"/>
        <v>13000000</v>
      </c>
      <c r="F71" s="39">
        <f t="shared" si="10"/>
        <v>130</v>
      </c>
      <c r="G71" s="39">
        <f t="shared" si="10"/>
        <v>998936</v>
      </c>
      <c r="H71" s="39">
        <f t="shared" si="10"/>
        <v>50</v>
      </c>
    </row>
    <row r="72" spans="1:11" s="19" customFormat="1" ht="52.5" customHeight="1" x14ac:dyDescent="0.2">
      <c r="A72" s="31"/>
      <c r="B72" s="1" t="s">
        <v>14</v>
      </c>
      <c r="C72" s="31">
        <f t="shared" ref="C72:H72" si="11">C71+C66+C55+C44+C37+C25</f>
        <v>176000936</v>
      </c>
      <c r="D72" s="39">
        <f t="shared" si="11"/>
        <v>176000687</v>
      </c>
      <c r="E72" s="39">
        <f t="shared" si="11"/>
        <v>175000000</v>
      </c>
      <c r="F72" s="39">
        <f t="shared" si="11"/>
        <v>1751</v>
      </c>
      <c r="G72" s="39">
        <f t="shared" si="11"/>
        <v>998936</v>
      </c>
      <c r="H72" s="39">
        <f t="shared" si="11"/>
        <v>249</v>
      </c>
      <c r="J72" s="22"/>
    </row>
    <row r="73" spans="1:11" s="19" customFormat="1" ht="44.25" customHeight="1" x14ac:dyDescent="0.2">
      <c r="A73" s="20"/>
      <c r="B73" s="6"/>
      <c r="C73" s="21"/>
      <c r="D73" s="21"/>
      <c r="E73" s="21"/>
      <c r="F73" s="21"/>
      <c r="G73" s="21"/>
    </row>
    <row r="74" spans="1:11" s="19" customFormat="1" ht="48" customHeight="1" x14ac:dyDescent="0.2">
      <c r="A74" s="23" t="s">
        <v>53</v>
      </c>
      <c r="B74" s="22"/>
      <c r="C74" s="22"/>
      <c r="D74" s="22"/>
      <c r="E74" s="22"/>
      <c r="F74" s="22"/>
      <c r="G74" s="22"/>
      <c r="H74" s="22"/>
    </row>
    <row r="75" spans="1:11" x14ac:dyDescent="0.3">
      <c r="C75" s="9"/>
      <c r="D75" s="9"/>
      <c r="E75" s="9"/>
      <c r="F75" s="9"/>
      <c r="G75" s="9"/>
    </row>
    <row r="76" spans="1:11" x14ac:dyDescent="0.3">
      <c r="C76" s="9"/>
      <c r="F76" s="9"/>
    </row>
    <row r="77" spans="1:11" x14ac:dyDescent="0.3">
      <c r="D77" s="9"/>
    </row>
    <row r="78" spans="1:11" x14ac:dyDescent="0.3">
      <c r="E78" s="9"/>
    </row>
    <row r="79" spans="1:11" x14ac:dyDescent="0.3">
      <c r="C79" s="9"/>
    </row>
    <row r="80" spans="1:11" x14ac:dyDescent="0.3">
      <c r="C80" s="9"/>
      <c r="E80" s="9"/>
    </row>
    <row r="81" spans="2:7" x14ac:dyDescent="0.3">
      <c r="C81" s="9"/>
      <c r="E81" s="9"/>
    </row>
    <row r="82" spans="2:7" x14ac:dyDescent="0.3">
      <c r="C82" s="9"/>
      <c r="E82" s="9"/>
    </row>
    <row r="83" spans="2:7" x14ac:dyDescent="0.3">
      <c r="C83" s="9"/>
      <c r="E83" s="9"/>
    </row>
    <row r="84" spans="2:7" x14ac:dyDescent="0.3">
      <c r="C84" s="9"/>
      <c r="E84" s="9"/>
    </row>
    <row r="85" spans="2:7" x14ac:dyDescent="0.3">
      <c r="B85" s="7" t="s">
        <v>27</v>
      </c>
      <c r="C85" s="9"/>
      <c r="D85" s="9"/>
      <c r="E85" s="9"/>
      <c r="G85" s="9"/>
    </row>
    <row r="86" spans="2:7" x14ac:dyDescent="0.3">
      <c r="B86" s="7" t="s">
        <v>28</v>
      </c>
      <c r="C86" s="9"/>
      <c r="D86" s="9"/>
      <c r="E86" s="9"/>
      <c r="G86" s="9"/>
    </row>
    <row r="87" spans="2:7" x14ac:dyDescent="0.3">
      <c r="B87" s="7" t="s">
        <v>29</v>
      </c>
      <c r="C87" s="9"/>
      <c r="D87" s="9"/>
      <c r="E87" s="9"/>
    </row>
    <row r="88" spans="2:7" x14ac:dyDescent="0.3">
      <c r="B88" s="7" t="s">
        <v>30</v>
      </c>
      <c r="C88" s="9"/>
      <c r="D88" s="9"/>
      <c r="E88" s="9"/>
    </row>
    <row r="89" spans="2:7" x14ac:dyDescent="0.3">
      <c r="B89" s="7" t="s">
        <v>31</v>
      </c>
      <c r="C89" s="9"/>
      <c r="D89" s="9"/>
      <c r="E89" s="9"/>
    </row>
    <row r="90" spans="2:7" x14ac:dyDescent="0.3">
      <c r="B90" s="7" t="s">
        <v>32</v>
      </c>
      <c r="C90" s="9"/>
      <c r="D90" s="9"/>
      <c r="E90" s="9"/>
    </row>
    <row r="91" spans="2:7" x14ac:dyDescent="0.3">
      <c r="B91" s="7" t="s">
        <v>33</v>
      </c>
      <c r="C91" s="9"/>
      <c r="D91" s="9"/>
      <c r="E91" s="9"/>
    </row>
    <row r="92" spans="2:7" x14ac:dyDescent="0.3">
      <c r="C92" s="9"/>
      <c r="D92" s="9"/>
      <c r="E92" s="9"/>
    </row>
    <row r="94" spans="2:7" x14ac:dyDescent="0.3">
      <c r="D94" s="9"/>
    </row>
    <row r="95" spans="2:7" x14ac:dyDescent="0.3">
      <c r="C95" s="9"/>
      <c r="D95" s="9"/>
    </row>
    <row r="97" spans="3:4" x14ac:dyDescent="0.3">
      <c r="D97" s="9"/>
    </row>
    <row r="98" spans="3:4" x14ac:dyDescent="0.3">
      <c r="C98" s="9"/>
    </row>
  </sheetData>
  <mergeCells count="61">
    <mergeCell ref="H57:H65"/>
    <mergeCell ref="C46:C48"/>
    <mergeCell ref="D46:D48"/>
    <mergeCell ref="E46:E48"/>
    <mergeCell ref="F46:F48"/>
    <mergeCell ref="G46:G48"/>
    <mergeCell ref="H46:H48"/>
    <mergeCell ref="C49:C54"/>
    <mergeCell ref="D49:D54"/>
    <mergeCell ref="E49:E54"/>
    <mergeCell ref="F49:F54"/>
    <mergeCell ref="G49:G54"/>
    <mergeCell ref="H49:H54"/>
    <mergeCell ref="C57:C65"/>
    <mergeCell ref="D57:D65"/>
    <mergeCell ref="E57:E65"/>
    <mergeCell ref="F57:F65"/>
    <mergeCell ref="G57:G65"/>
    <mergeCell ref="C39:C43"/>
    <mergeCell ref="C27:C36"/>
    <mergeCell ref="D27:D36"/>
    <mergeCell ref="E27:E36"/>
    <mergeCell ref="F27:F36"/>
    <mergeCell ref="G27:G36"/>
    <mergeCell ref="H27:H36"/>
    <mergeCell ref="A45:H45"/>
    <mergeCell ref="H68:H70"/>
    <mergeCell ref="A38:H38"/>
    <mergeCell ref="C68:C70"/>
    <mergeCell ref="D68:D70"/>
    <mergeCell ref="F68:F70"/>
    <mergeCell ref="G68:G70"/>
    <mergeCell ref="A56:H56"/>
    <mergeCell ref="E68:E70"/>
    <mergeCell ref="A67:H67"/>
    <mergeCell ref="D39:D43"/>
    <mergeCell ref="E39:E43"/>
    <mergeCell ref="F39:F43"/>
    <mergeCell ref="H39:H43"/>
    <mergeCell ref="G39:G43"/>
    <mergeCell ref="A19:H19"/>
    <mergeCell ref="A20:H20"/>
    <mergeCell ref="A26:H26"/>
    <mergeCell ref="C21:C24"/>
    <mergeCell ref="D21:D24"/>
    <mergeCell ref="H21:H24"/>
    <mergeCell ref="E21:E24"/>
    <mergeCell ref="F21:F24"/>
    <mergeCell ref="G21:G24"/>
    <mergeCell ref="C15:C17"/>
    <mergeCell ref="A10:H10"/>
    <mergeCell ref="A11:H11"/>
    <mergeCell ref="A12:H12"/>
    <mergeCell ref="A9:H9"/>
    <mergeCell ref="H15:H17"/>
    <mergeCell ref="D16:D17"/>
    <mergeCell ref="G16:G17"/>
    <mergeCell ref="E16:F16"/>
    <mergeCell ref="D15:G15"/>
    <mergeCell ref="A15:A17"/>
    <mergeCell ref="B15:B17"/>
  </mergeCells>
  <pageMargins left="1.3779527559055118" right="0.39370078740157483" top="1.3779527559055118" bottom="0.39370078740157483" header="0.31496062992125984" footer="0.31496062992125984"/>
  <pageSetup paperSize="9" scale="41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</vt:lpstr>
      <vt:lpstr>'Свод '!Заголовки_для_печати</vt:lpstr>
      <vt:lpstr>'Свод 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Шульгина</cp:lastModifiedBy>
  <cp:lastPrinted>2025-01-21T10:00:19Z</cp:lastPrinted>
  <dcterms:created xsi:type="dcterms:W3CDTF">2002-03-25T05:35:56Z</dcterms:created>
  <dcterms:modified xsi:type="dcterms:W3CDTF">2025-01-24T11:01:58Z</dcterms:modified>
</cp:coreProperties>
</file>