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  <sheet name="Лист1" sheetId="7" r:id="rId2"/>
  </sheets>
  <definedNames>
    <definedName name="_xlnm._FilterDatabase" localSheetId="0" hidden="1">'Свод '!$A$18:$D$18</definedName>
    <definedName name="_xlnm.Print_Titles" localSheetId="0">'Свод '!$18:$18</definedName>
    <definedName name="_xlnm.Print_Area" localSheetId="0">'Свод '!$A$1:$M$45</definedName>
  </definedNames>
  <calcPr calcId="145621"/>
</workbook>
</file>

<file path=xl/calcChain.xml><?xml version="1.0" encoding="utf-8"?>
<calcChain xmlns="http://schemas.openxmlformats.org/spreadsheetml/2006/main">
  <c r="J24" i="6" l="1"/>
  <c r="J25" i="6" s="1"/>
  <c r="G24" i="6"/>
  <c r="D24" i="6"/>
  <c r="D25" i="6" s="1"/>
  <c r="E25" i="6"/>
  <c r="F25" i="6"/>
  <c r="H25" i="6"/>
  <c r="I25" i="6"/>
  <c r="K25" i="6"/>
  <c r="L25" i="6"/>
  <c r="M25" i="6"/>
  <c r="C24" i="6" l="1"/>
  <c r="C25" i="6" s="1"/>
  <c r="G25" i="6"/>
  <c r="E27" i="6" l="1"/>
  <c r="E21" i="6"/>
  <c r="I22" i="6"/>
  <c r="G30" i="6"/>
  <c r="H31" i="6"/>
  <c r="I31" i="6"/>
  <c r="G34" i="6"/>
  <c r="G35" i="6"/>
  <c r="G36" i="6"/>
  <c r="G37" i="6"/>
  <c r="G38" i="6"/>
  <c r="G39" i="6"/>
  <c r="H40" i="6"/>
  <c r="I40" i="6"/>
  <c r="G27" i="6" l="1"/>
  <c r="G28" i="6" s="1"/>
  <c r="G21" i="6"/>
  <c r="G22" i="6" s="1"/>
  <c r="G40" i="6"/>
  <c r="G31" i="6"/>
  <c r="H22" i="6"/>
  <c r="I28" i="6"/>
  <c r="I32" i="6" s="1"/>
  <c r="H28" i="6"/>
  <c r="G32" i="6" l="1"/>
  <c r="H32" i="6"/>
  <c r="G41" i="6"/>
  <c r="H41" i="6"/>
  <c r="I41" i="6"/>
  <c r="J34" i="6"/>
  <c r="J35" i="6"/>
  <c r="J36" i="6"/>
  <c r="J37" i="6"/>
  <c r="J38" i="6"/>
  <c r="J39" i="6"/>
  <c r="J30" i="6" l="1"/>
  <c r="M22" i="6"/>
  <c r="D30" i="6"/>
  <c r="C30" i="6" l="1"/>
  <c r="C31" i="6" s="1"/>
  <c r="D31" i="6" l="1"/>
  <c r="E31" i="6"/>
  <c r="F31" i="6"/>
  <c r="J31" i="6"/>
  <c r="K31" i="6"/>
  <c r="L31" i="6"/>
  <c r="M31" i="6"/>
  <c r="K28" i="6" l="1"/>
  <c r="L28" i="6"/>
  <c r="F28" i="6" l="1"/>
  <c r="M28" i="6"/>
  <c r="M32" i="6" s="1"/>
  <c r="E28" i="6" l="1"/>
  <c r="D27" i="6"/>
  <c r="D28" i="6" l="1"/>
  <c r="C7" i="7" l="1"/>
  <c r="B4" i="7"/>
  <c r="D4" i="7" s="1"/>
  <c r="B6" i="7"/>
  <c r="D6" i="7" s="1"/>
  <c r="B5" i="7"/>
  <c r="D5" i="7" s="1"/>
  <c r="B2" i="7"/>
  <c r="D2" i="7" s="1"/>
  <c r="B1" i="7"/>
  <c r="D1" i="7" s="1"/>
  <c r="B3" i="7" l="1"/>
  <c r="E22" i="6"/>
  <c r="E32" i="6" s="1"/>
  <c r="F22" i="6"/>
  <c r="F32" i="6" s="1"/>
  <c r="K22" i="6"/>
  <c r="K32" i="6" s="1"/>
  <c r="L22" i="6"/>
  <c r="L32" i="6" s="1"/>
  <c r="D3" i="7" l="1"/>
  <c r="D7" i="7" s="1"/>
  <c r="B7" i="7"/>
  <c r="D21" i="6" l="1"/>
  <c r="J21" i="6"/>
  <c r="J22" i="6" s="1"/>
  <c r="C21" i="6" l="1"/>
  <c r="D22" i="6"/>
  <c r="D32" i="6" s="1"/>
  <c r="C22" i="6" l="1"/>
  <c r="E40" i="6" l="1"/>
  <c r="E41" i="6" s="1"/>
  <c r="F40" i="6"/>
  <c r="K40" i="6"/>
  <c r="L40" i="6"/>
  <c r="L41" i="6" s="1"/>
  <c r="M40" i="6"/>
  <c r="M41" i="6" s="1"/>
  <c r="J27" i="6"/>
  <c r="C27" i="6" s="1"/>
  <c r="C28" i="6" l="1"/>
  <c r="C32" i="6" s="1"/>
  <c r="F41" i="6"/>
  <c r="K41" i="6"/>
  <c r="J28" i="6"/>
  <c r="J32" i="6" s="1"/>
  <c r="J40" i="6"/>
  <c r="J41" i="6" l="1"/>
  <c r="D34" i="6"/>
  <c r="D35" i="6"/>
  <c r="D36" i="6"/>
  <c r="D37" i="6"/>
  <c r="C37" i="6" s="1"/>
  <c r="D38" i="6"/>
  <c r="D39" i="6"/>
  <c r="C39" i="6" s="1"/>
  <c r="C35" i="6" l="1"/>
  <c r="C36" i="6"/>
  <c r="C38" i="6"/>
  <c r="C34" i="6"/>
  <c r="D40" i="6"/>
  <c r="D41" i="6" s="1"/>
  <c r="O41" i="6" s="1"/>
  <c r="O40" i="6" s="1"/>
  <c r="O21" i="6" l="1"/>
  <c r="O27" i="6"/>
  <c r="C40" i="6"/>
  <c r="C41" i="6" s="1"/>
  <c r="B18" i="6" l="1"/>
  <c r="C18" i="6" s="1"/>
  <c r="D18" i="6" s="1"/>
  <c r="E18" i="6" s="1"/>
  <c r="F18" i="6" s="1"/>
  <c r="K18" i="6" l="1"/>
  <c r="L18" i="6" s="1"/>
  <c r="G18" i="6"/>
  <c r="H18" i="6" s="1"/>
  <c r="I18" i="6" s="1"/>
</calcChain>
</file>

<file path=xl/sharedStrings.xml><?xml version="1.0" encoding="utf-8"?>
<sst xmlns="http://schemas.openxmlformats.org/spreadsheetml/2006/main" count="57" uniqueCount="45">
  <si>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</si>
  <si>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</si>
  <si>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</si>
  <si>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</si>
  <si>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Железнодорожный район</t>
  </si>
  <si>
    <t>Коминтерновский район</t>
  </si>
  <si>
    <t xml:space="preserve">ПООБЪЕКТНОЕ РАСПРЕДЕЛЕНИЕ </t>
  </si>
  <si>
    <t>Левобережный район</t>
  </si>
  <si>
    <t>Ленинский район</t>
  </si>
  <si>
    <t>Советский район</t>
  </si>
  <si>
    <t>Центральный район</t>
  </si>
  <si>
    <t>Выполнение работ по благоустройству общественных территорий</t>
  </si>
  <si>
    <t>Управление строительной политики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</si>
  <si>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</si>
  <si>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</si>
  <si>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</si>
  <si>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</si>
  <si>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управлению строительной политики</t>
  </si>
  <si>
    <t>Итого по благоустройству общественных территорий</t>
  </si>
  <si>
    <t>средства городского округа</t>
  </si>
  <si>
    <t>средства федерального и областного бюджетов</t>
  </si>
  <si>
    <t>стоимость работ (включая НДС), руб.</t>
  </si>
  <si>
    <t>Дополнительные средства  бюджета городского округа город Воронеж, руб.</t>
  </si>
  <si>
    <t>сквер Машиностроителей, ул. 9 Января, 108</t>
  </si>
  <si>
    <t>«Формирование современной городской среды на территории городского округа город Воронеж»</t>
  </si>
  <si>
    <t>Благоустройство Петровской набережной (I очередь)</t>
  </si>
  <si>
    <t>Благоустройство Петровской набережной (II очередь)</t>
  </si>
  <si>
    <t xml:space="preserve">Сквер Примирения и согласия </t>
  </si>
  <si>
    <t>Мероприятие по повышению уровня информирования граждан о проведении голосования по отбору общественных территорий, подлежащих благоустройству</t>
  </si>
  <si>
    <t>Итого по мероприятию</t>
  </si>
  <si>
    <t xml:space="preserve">общественных территорий» муниципальной программы городского округа город Воронеж </t>
  </si>
  <si>
    <t>средства областного бюджета</t>
  </si>
  <si>
    <t>Мемориальный комплекс «Площадь Победы»</t>
  </si>
  <si>
    <t>Итого по Центральному району</t>
  </si>
  <si>
    <t>Бульвар по ул. Карла Маркса, ул. Карла Маркса, 67п, участок № 2</t>
  </si>
  <si>
    <t>Благоустройство части территории набережной Авиастроителей (напротив парка Патриотов)</t>
  </si>
  <si>
    <t>Итого по Левобережному району</t>
  </si>
  <si>
    <t>Управление экологии</t>
  </si>
  <si>
    <t>сквер Петровский, пр-кт Революции, 21в (разработка проектно-сметной документации)</t>
  </si>
  <si>
    <t>Итого по управлению экологии</t>
  </si>
  <si>
    <t xml:space="preserve">Руководитель  управления жилищно-коммунального хозяйства                                                        В.В. Мамаев                                                                                                                                                                                             </t>
  </si>
  <si>
    <t>по соглашению,  
 руб.</t>
  </si>
  <si>
    <t>по соглашению,
 руб.</t>
  </si>
  <si>
    <t xml:space="preserve">ассигнований бюджета городского округа город Воронеж на 2025 год на проведение основного мероприятия 2 «Благоустройство </t>
  </si>
  <si>
    <t>от 24.01.2025    № 38-р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</si>
</sst>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;[Red]#,##0.0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7" fillId="0" borderId="0" applyFont="0" applyFill="0" applyBorder="0" applyAlignment="0" applyProtection="0"/>
  </cellStyleXfs>
  <cellXfs count="46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Border="1" applyAlignment="1">
      <alignment vertical="center"/>
    </xf>
    <xf numFmtId="165" fontId="6" fillId="2" borderId="1" xfId="1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2" borderId="0" xfId="0" applyFont="1" applyFill="1"/>
    <xf numFmtId="0" fontId="11" fillId="2" borderId="0" xfId="0" applyFont="1" applyFill="1" applyAlignment="1">
      <alignment horizontal="center" vertical="top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2" fillId="0" borderId="0" xfId="0" applyFont="1"/>
    <xf numFmtId="4" fontId="12" fillId="2" borderId="1" xfId="0" applyNumberFormat="1" applyFont="1" applyFill="1" applyBorder="1" applyAlignment="1">
      <alignment horizontal="left" vertical="center" wrapText="1"/>
    </xf>
    <xf numFmtId="4" fontId="12" fillId="2" borderId="2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  <cellStyle name="Финансовы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view="pageBreakPreview" zoomScale="70" zoomScaleNormal="61" zoomScaleSheetLayoutView="70" workbookViewId="0">
      <selection activeCell="L5" sqref="L5"/>
    </sheetView>
  </sheetViews>
  <sheetFormatPr defaultRowHeight="20.25" x14ac:dyDescent="0.3"/>
  <cols>
    <col min="1" max="1" width="10.7109375" style="6" customWidth="1"/>
    <col min="2" max="2" width="46.85546875" style="3" customWidth="1"/>
    <col min="3" max="3" width="24.7109375" style="4" customWidth="1"/>
    <col min="4" max="4" width="24.140625" style="4" customWidth="1"/>
    <col min="5" max="5" width="31" style="4" customWidth="1"/>
    <col min="6" max="6" width="19" style="4" customWidth="1"/>
    <col min="7" max="7" width="25.28515625" style="4" customWidth="1"/>
    <col min="8" max="8" width="24.85546875" style="4" customWidth="1"/>
    <col min="9" max="10" width="19" style="4" customWidth="1"/>
    <col min="11" max="11" width="21.28515625" style="4" customWidth="1"/>
    <col min="12" max="12" width="19" style="4" customWidth="1"/>
    <col min="13" max="13" width="25.28515625" style="4" customWidth="1"/>
    <col min="14" max="14" width="9.140625" style="4"/>
    <col min="15" max="15" width="35.28515625" style="4" customWidth="1"/>
    <col min="16" max="16" width="43" style="4" customWidth="1"/>
    <col min="17" max="16384" width="9.140625" style="4"/>
  </cols>
  <sheetData>
    <row r="1" spans="1:13" ht="23.25" customHeight="1" x14ac:dyDescent="0.35">
      <c r="A1" s="17"/>
      <c r="B1" s="18"/>
      <c r="C1" s="19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30.75" customHeight="1" x14ac:dyDescent="0.35">
      <c r="A2" s="17"/>
      <c r="B2" s="18"/>
      <c r="C2" s="19"/>
      <c r="D2" s="20"/>
      <c r="E2" s="19"/>
      <c r="J2" s="21"/>
      <c r="K2" s="21"/>
      <c r="L2" s="21" t="s">
        <v>2</v>
      </c>
      <c r="M2" s="21"/>
    </row>
    <row r="3" spans="1:13" ht="33.75" customHeight="1" x14ac:dyDescent="0.35">
      <c r="A3" s="17"/>
      <c r="B3" s="18"/>
      <c r="C3" s="19"/>
      <c r="D3" s="20"/>
      <c r="E3" s="19"/>
      <c r="J3" s="21"/>
      <c r="K3" s="21"/>
      <c r="L3" s="21" t="s">
        <v>3</v>
      </c>
      <c r="M3" s="21"/>
    </row>
    <row r="4" spans="1:13" ht="32.25" customHeight="1" x14ac:dyDescent="0.35">
      <c r="A4" s="17"/>
      <c r="B4" s="18"/>
      <c r="C4" s="19"/>
      <c r="D4" s="20"/>
      <c r="E4" s="19"/>
      <c r="J4" s="21"/>
      <c r="K4" s="21"/>
      <c r="L4" s="21" t="s">
        <v>1</v>
      </c>
      <c r="M4" s="21"/>
    </row>
    <row r="5" spans="1:13" ht="32.25" customHeight="1" x14ac:dyDescent="0.35">
      <c r="A5" s="17"/>
      <c r="B5" s="18"/>
      <c r="C5" s="19"/>
      <c r="D5" s="20"/>
      <c r="E5" s="19"/>
      <c r="J5" s="21"/>
      <c r="K5" s="21"/>
      <c r="L5" s="21" t="s">
        <v>44</v>
      </c>
      <c r="M5" s="21"/>
    </row>
    <row r="6" spans="1:13" ht="23.25" customHeight="1" x14ac:dyDescent="0.35">
      <c r="A6" s="17"/>
      <c r="B6" s="18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23.25" customHeight="1" x14ac:dyDescent="0.35">
      <c r="A7" s="17"/>
      <c r="B7" s="18"/>
      <c r="C7" s="19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23.25" customHeight="1" x14ac:dyDescent="0.35">
      <c r="A8" s="17"/>
      <c r="B8" s="18"/>
      <c r="C8" s="19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s="8" customFormat="1" ht="23.25" customHeight="1" x14ac:dyDescent="0.3">
      <c r="A9" s="39" t="s">
        <v>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s="8" customFormat="1" ht="23.25" customHeight="1" x14ac:dyDescent="0.3">
      <c r="A10" s="39" t="s">
        <v>43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s="8" customFormat="1" ht="23.25" customHeight="1" x14ac:dyDescent="0.35">
      <c r="A11" s="40" t="s">
        <v>30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</row>
    <row r="12" spans="1:13" s="8" customFormat="1" ht="23.25" customHeight="1" x14ac:dyDescent="0.35">
      <c r="A12" s="40" t="s">
        <v>24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8" customFormat="1" ht="23.25" customHeight="1" x14ac:dyDescent="0.35">
      <c r="A13" s="17"/>
      <c r="B13" s="23"/>
      <c r="C13" s="23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13" s="8" customFormat="1" ht="23.25" customHeight="1" x14ac:dyDescent="0.3">
      <c r="A14" s="6"/>
      <c r="B14" s="7"/>
      <c r="C14" s="7"/>
    </row>
    <row r="15" spans="1:13" ht="34.5" customHeight="1" x14ac:dyDescent="0.3">
      <c r="A15" s="41" t="s">
        <v>15</v>
      </c>
      <c r="B15" s="41" t="s">
        <v>16</v>
      </c>
      <c r="C15" s="41" t="s">
        <v>14</v>
      </c>
      <c r="D15" s="41" t="s">
        <v>0</v>
      </c>
      <c r="E15" s="41"/>
      <c r="F15" s="41"/>
      <c r="G15" s="41" t="s">
        <v>0</v>
      </c>
      <c r="H15" s="41"/>
      <c r="I15" s="41"/>
      <c r="J15" s="41" t="s">
        <v>0</v>
      </c>
      <c r="K15" s="41"/>
      <c r="L15" s="41"/>
      <c r="M15" s="41" t="s">
        <v>22</v>
      </c>
    </row>
    <row r="16" spans="1:13" ht="105" customHeight="1" x14ac:dyDescent="0.3">
      <c r="A16" s="41"/>
      <c r="B16" s="41"/>
      <c r="C16" s="41"/>
      <c r="D16" s="41" t="s">
        <v>21</v>
      </c>
      <c r="E16" s="41" t="s">
        <v>41</v>
      </c>
      <c r="F16" s="41"/>
      <c r="G16" s="41" t="s">
        <v>21</v>
      </c>
      <c r="H16" s="41" t="s">
        <v>42</v>
      </c>
      <c r="I16" s="41"/>
      <c r="J16" s="41" t="s">
        <v>21</v>
      </c>
      <c r="K16" s="41" t="s">
        <v>41</v>
      </c>
      <c r="L16" s="41"/>
      <c r="M16" s="41"/>
    </row>
    <row r="17" spans="1:16" ht="106.5" customHeight="1" x14ac:dyDescent="0.3">
      <c r="A17" s="41"/>
      <c r="B17" s="41"/>
      <c r="C17" s="41"/>
      <c r="D17" s="41"/>
      <c r="E17" s="33" t="s">
        <v>20</v>
      </c>
      <c r="F17" s="33" t="s">
        <v>19</v>
      </c>
      <c r="G17" s="41"/>
      <c r="H17" s="33" t="s">
        <v>31</v>
      </c>
      <c r="I17" s="33" t="s">
        <v>19</v>
      </c>
      <c r="J17" s="41"/>
      <c r="K17" s="33" t="s">
        <v>31</v>
      </c>
      <c r="L17" s="33" t="s">
        <v>19</v>
      </c>
      <c r="M17" s="41"/>
    </row>
    <row r="18" spans="1:16" ht="24.75" customHeight="1" x14ac:dyDescent="0.3">
      <c r="A18" s="37">
        <v>1</v>
      </c>
      <c r="B18" s="33">
        <f>A18+1</f>
        <v>2</v>
      </c>
      <c r="C18" s="33">
        <f t="shared" ref="C18:L18" si="0">B18+1</f>
        <v>3</v>
      </c>
      <c r="D18" s="33">
        <f t="shared" si="0"/>
        <v>4</v>
      </c>
      <c r="E18" s="33">
        <f t="shared" si="0"/>
        <v>5</v>
      </c>
      <c r="F18" s="33">
        <f t="shared" si="0"/>
        <v>6</v>
      </c>
      <c r="G18" s="33">
        <f t="shared" si="0"/>
        <v>7</v>
      </c>
      <c r="H18" s="33">
        <f t="shared" si="0"/>
        <v>8</v>
      </c>
      <c r="I18" s="33">
        <f t="shared" si="0"/>
        <v>9</v>
      </c>
      <c r="J18" s="33">
        <v>10</v>
      </c>
      <c r="K18" s="33">
        <f t="shared" si="0"/>
        <v>11</v>
      </c>
      <c r="L18" s="33">
        <f t="shared" si="0"/>
        <v>12</v>
      </c>
      <c r="M18" s="33">
        <v>13</v>
      </c>
    </row>
    <row r="19" spans="1:16" s="9" customFormat="1" ht="50.25" customHeight="1" x14ac:dyDescent="0.2">
      <c r="A19" s="45" t="s">
        <v>11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16" s="9" customFormat="1" ht="55.5" customHeight="1" x14ac:dyDescent="0.2">
      <c r="A20" s="42" t="s">
        <v>7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</row>
    <row r="21" spans="1:16" s="9" customFormat="1" ht="105.75" customHeight="1" x14ac:dyDescent="0.2">
      <c r="A21" s="32">
        <v>1</v>
      </c>
      <c r="B21" s="1" t="s">
        <v>35</v>
      </c>
      <c r="C21" s="10">
        <f>D21+G21+J21+M21</f>
        <v>190765236.39000002</v>
      </c>
      <c r="D21" s="34">
        <f>SUM(E21:F21)</f>
        <v>190613236.39000002</v>
      </c>
      <c r="E21" s="34">
        <f>186799103.95+3812226.61</f>
        <v>190611330.56</v>
      </c>
      <c r="F21" s="34">
        <v>1905.83</v>
      </c>
      <c r="G21" s="34">
        <f>SUM(H21:I21)</f>
        <v>0</v>
      </c>
      <c r="H21" s="34">
        <v>0</v>
      </c>
      <c r="I21" s="34">
        <v>0</v>
      </c>
      <c r="J21" s="34">
        <f>SUM(K21:L21)</f>
        <v>0</v>
      </c>
      <c r="K21" s="34">
        <v>0</v>
      </c>
      <c r="L21" s="34">
        <v>0</v>
      </c>
      <c r="M21" s="34">
        <v>152000</v>
      </c>
      <c r="O21" s="13">
        <f>E21/O40*O41</f>
        <v>1905.8303645478652</v>
      </c>
      <c r="P21" s="13"/>
    </row>
    <row r="22" spans="1:16" s="9" customFormat="1" ht="55.5" customHeight="1" x14ac:dyDescent="0.2">
      <c r="A22" s="34"/>
      <c r="B22" s="1" t="s">
        <v>36</v>
      </c>
      <c r="C22" s="34">
        <f t="shared" ref="C22:M22" si="1">SUM(C21:C21)</f>
        <v>190765236.39000002</v>
      </c>
      <c r="D22" s="34">
        <f t="shared" si="1"/>
        <v>190613236.39000002</v>
      </c>
      <c r="E22" s="34">
        <f t="shared" si="1"/>
        <v>190611330.56</v>
      </c>
      <c r="F22" s="34">
        <f t="shared" si="1"/>
        <v>1905.83</v>
      </c>
      <c r="G22" s="34">
        <f t="shared" si="1"/>
        <v>0</v>
      </c>
      <c r="H22" s="34">
        <f t="shared" si="1"/>
        <v>0</v>
      </c>
      <c r="I22" s="34">
        <f t="shared" si="1"/>
        <v>0</v>
      </c>
      <c r="J22" s="34">
        <f t="shared" si="1"/>
        <v>0</v>
      </c>
      <c r="K22" s="34">
        <f t="shared" si="1"/>
        <v>0</v>
      </c>
      <c r="L22" s="34">
        <f t="shared" si="1"/>
        <v>0</v>
      </c>
      <c r="M22" s="34">
        <f t="shared" si="1"/>
        <v>152000</v>
      </c>
    </row>
    <row r="23" spans="1:16" s="9" customFormat="1" ht="55.5" customHeight="1" x14ac:dyDescent="0.2">
      <c r="A23" s="42" t="s">
        <v>10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</row>
    <row r="24" spans="1:16" s="9" customFormat="1" ht="55.5" customHeight="1" x14ac:dyDescent="0.2">
      <c r="A24" s="32">
        <v>1</v>
      </c>
      <c r="B24" s="1" t="s">
        <v>32</v>
      </c>
      <c r="C24" s="10">
        <f>D24+G24+J24+M24</f>
        <v>1200000</v>
      </c>
      <c r="D24" s="34">
        <f>SUM(E24:F24)</f>
        <v>0</v>
      </c>
      <c r="E24" s="34">
        <v>0</v>
      </c>
      <c r="F24" s="34">
        <v>0</v>
      </c>
      <c r="G24" s="34">
        <f>SUM(H24:I24)</f>
        <v>0</v>
      </c>
      <c r="H24" s="34">
        <v>0</v>
      </c>
      <c r="I24" s="34">
        <v>0</v>
      </c>
      <c r="J24" s="34">
        <f>SUM(K24:L24)</f>
        <v>0</v>
      </c>
      <c r="K24" s="34">
        <v>0</v>
      </c>
      <c r="L24" s="34">
        <v>0</v>
      </c>
      <c r="M24" s="34">
        <v>1200000</v>
      </c>
    </row>
    <row r="25" spans="1:16" s="9" customFormat="1" ht="55.5" customHeight="1" x14ac:dyDescent="0.2">
      <c r="A25" s="34"/>
      <c r="B25" s="1" t="s">
        <v>33</v>
      </c>
      <c r="C25" s="34">
        <f>SUM(C24)</f>
        <v>1200000</v>
      </c>
      <c r="D25" s="34">
        <f t="shared" ref="D25:M25" si="2">SUM(D24)</f>
        <v>0</v>
      </c>
      <c r="E25" s="34">
        <f t="shared" si="2"/>
        <v>0</v>
      </c>
      <c r="F25" s="34">
        <f t="shared" si="2"/>
        <v>0</v>
      </c>
      <c r="G25" s="34">
        <f t="shared" si="2"/>
        <v>0</v>
      </c>
      <c r="H25" s="34">
        <f t="shared" si="2"/>
        <v>0</v>
      </c>
      <c r="I25" s="34">
        <f t="shared" si="2"/>
        <v>0</v>
      </c>
      <c r="J25" s="34">
        <f t="shared" si="2"/>
        <v>0</v>
      </c>
      <c r="K25" s="34">
        <f t="shared" si="2"/>
        <v>0</v>
      </c>
      <c r="L25" s="34">
        <f t="shared" si="2"/>
        <v>0</v>
      </c>
      <c r="M25" s="34">
        <f t="shared" si="2"/>
        <v>1200000</v>
      </c>
    </row>
    <row r="26" spans="1:16" s="9" customFormat="1" ht="27" customHeight="1" x14ac:dyDescent="0.2">
      <c r="A26" s="44" t="s">
        <v>12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1:16" s="9" customFormat="1" ht="64.5" customHeight="1" x14ac:dyDescent="0.2">
      <c r="A27" s="30">
        <v>1</v>
      </c>
      <c r="B27" s="29" t="s">
        <v>26</v>
      </c>
      <c r="C27" s="10">
        <f>D27+G27+J27+M27</f>
        <v>10818677.610000012</v>
      </c>
      <c r="D27" s="24">
        <f>SUM(E27:F27)</f>
        <v>10818677.610000012</v>
      </c>
      <c r="E27" s="24">
        <f>197401302+4028598-186799103.95-3812226.61</f>
        <v>10818569.440000013</v>
      </c>
      <c r="F27" s="24">
        <v>108.17</v>
      </c>
      <c r="G27" s="24">
        <f>H27+I27</f>
        <v>0</v>
      </c>
      <c r="H27" s="24">
        <v>0</v>
      </c>
      <c r="I27" s="24">
        <v>0</v>
      </c>
      <c r="J27" s="24">
        <f>SUM(K27:L27)</f>
        <v>0</v>
      </c>
      <c r="K27" s="24">
        <v>0</v>
      </c>
      <c r="L27" s="24">
        <v>0</v>
      </c>
      <c r="M27" s="24">
        <v>0</v>
      </c>
      <c r="O27" s="9">
        <f>E27/O40*O41</f>
        <v>108.16963545213508</v>
      </c>
    </row>
    <row r="28" spans="1:16" s="9" customFormat="1" ht="54" customHeight="1" x14ac:dyDescent="0.2">
      <c r="A28" s="35"/>
      <c r="B28" s="1" t="s">
        <v>17</v>
      </c>
      <c r="C28" s="34">
        <f t="shared" ref="C28:M28" si="3">SUM(C27:C27)</f>
        <v>10818677.610000012</v>
      </c>
      <c r="D28" s="34">
        <f t="shared" si="3"/>
        <v>10818677.610000012</v>
      </c>
      <c r="E28" s="34">
        <f t="shared" si="3"/>
        <v>10818569.440000013</v>
      </c>
      <c r="F28" s="34">
        <f t="shared" si="3"/>
        <v>108.17</v>
      </c>
      <c r="G28" s="34">
        <f t="shared" si="3"/>
        <v>0</v>
      </c>
      <c r="H28" s="34">
        <f t="shared" si="3"/>
        <v>0</v>
      </c>
      <c r="I28" s="34">
        <f t="shared" si="3"/>
        <v>0</v>
      </c>
      <c r="J28" s="34">
        <f t="shared" si="3"/>
        <v>0</v>
      </c>
      <c r="K28" s="34">
        <f t="shared" si="3"/>
        <v>0</v>
      </c>
      <c r="L28" s="34">
        <f t="shared" si="3"/>
        <v>0</v>
      </c>
      <c r="M28" s="34">
        <f t="shared" si="3"/>
        <v>0</v>
      </c>
    </row>
    <row r="29" spans="1:16" s="9" customFormat="1" ht="54" customHeight="1" x14ac:dyDescent="0.2">
      <c r="A29" s="43" t="s">
        <v>37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</row>
    <row r="30" spans="1:16" s="9" customFormat="1" ht="73.5" customHeight="1" x14ac:dyDescent="0.2">
      <c r="A30" s="35">
        <v>1</v>
      </c>
      <c r="B30" s="1" t="s">
        <v>38</v>
      </c>
      <c r="C30" s="10">
        <f>D30+G30+J30+M30</f>
        <v>270002.7</v>
      </c>
      <c r="D30" s="38">
        <f t="shared" ref="D30" si="4">SUM(E30:F30)</f>
        <v>0</v>
      </c>
      <c r="E30" s="24">
        <v>0</v>
      </c>
      <c r="F30" s="24">
        <v>0</v>
      </c>
      <c r="G30" s="38">
        <f t="shared" ref="G30" si="5">SUM(H30:I30)</f>
        <v>270002.7</v>
      </c>
      <c r="H30" s="38">
        <v>270000</v>
      </c>
      <c r="I30" s="38">
        <v>2.7</v>
      </c>
      <c r="J30" s="38">
        <f t="shared" ref="J30" si="6">SUM(K30:L30)</f>
        <v>0</v>
      </c>
      <c r="K30" s="38">
        <v>0</v>
      </c>
      <c r="L30" s="38">
        <v>0</v>
      </c>
      <c r="M30" s="38">
        <v>0</v>
      </c>
    </row>
    <row r="31" spans="1:16" s="9" customFormat="1" ht="54" customHeight="1" x14ac:dyDescent="0.2">
      <c r="A31" s="35"/>
      <c r="B31" s="1" t="s">
        <v>39</v>
      </c>
      <c r="C31" s="38">
        <f t="shared" ref="C31:M31" si="7">SUM(C30:C30)</f>
        <v>270002.7</v>
      </c>
      <c r="D31" s="38">
        <f t="shared" si="7"/>
        <v>0</v>
      </c>
      <c r="E31" s="38">
        <f t="shared" si="7"/>
        <v>0</v>
      </c>
      <c r="F31" s="38">
        <f t="shared" si="7"/>
        <v>0</v>
      </c>
      <c r="G31" s="38">
        <f t="shared" si="7"/>
        <v>270002.7</v>
      </c>
      <c r="H31" s="38">
        <f t="shared" si="7"/>
        <v>270000</v>
      </c>
      <c r="I31" s="38">
        <f t="shared" si="7"/>
        <v>2.7</v>
      </c>
      <c r="J31" s="38">
        <f t="shared" si="7"/>
        <v>0</v>
      </c>
      <c r="K31" s="38">
        <f t="shared" si="7"/>
        <v>0</v>
      </c>
      <c r="L31" s="38">
        <f t="shared" si="7"/>
        <v>0</v>
      </c>
      <c r="M31" s="38">
        <f t="shared" si="7"/>
        <v>0</v>
      </c>
    </row>
    <row r="32" spans="1:16" s="9" customFormat="1" ht="51" customHeight="1" x14ac:dyDescent="0.2">
      <c r="A32" s="35"/>
      <c r="B32" s="1" t="s">
        <v>18</v>
      </c>
      <c r="C32" s="38">
        <f>C28+C25+C22+C31</f>
        <v>203053916.70000002</v>
      </c>
      <c r="D32" s="38">
        <f t="shared" ref="D32:M32" si="8">D28+D25+D22+D31</f>
        <v>201431914.00000003</v>
      </c>
      <c r="E32" s="38">
        <f t="shared" si="8"/>
        <v>201429900</v>
      </c>
      <c r="F32" s="38">
        <f t="shared" si="8"/>
        <v>2014</v>
      </c>
      <c r="G32" s="38">
        <f t="shared" si="8"/>
        <v>270002.7</v>
      </c>
      <c r="H32" s="38">
        <f t="shared" si="8"/>
        <v>270000</v>
      </c>
      <c r="I32" s="38">
        <f t="shared" si="8"/>
        <v>2.7</v>
      </c>
      <c r="J32" s="38">
        <f t="shared" si="8"/>
        <v>0</v>
      </c>
      <c r="K32" s="38">
        <f t="shared" si="8"/>
        <v>0</v>
      </c>
      <c r="L32" s="38">
        <f t="shared" si="8"/>
        <v>0</v>
      </c>
      <c r="M32" s="38">
        <f t="shared" si="8"/>
        <v>1352000</v>
      </c>
    </row>
    <row r="33" spans="1:15" s="9" customFormat="1" ht="51" customHeight="1" x14ac:dyDescent="0.2">
      <c r="A33" s="43" t="s">
        <v>28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</row>
    <row r="34" spans="1:15" s="9" customFormat="1" ht="51" customHeight="1" x14ac:dyDescent="0.2">
      <c r="A34" s="35">
        <v>1</v>
      </c>
      <c r="B34" s="1" t="s">
        <v>4</v>
      </c>
      <c r="C34" s="10">
        <f>D34+G34+J34+M34</f>
        <v>168900</v>
      </c>
      <c r="D34" s="38">
        <f>SUM(E34:F34)</f>
        <v>0</v>
      </c>
      <c r="E34" s="38">
        <v>0</v>
      </c>
      <c r="F34" s="38">
        <v>0</v>
      </c>
      <c r="G34" s="38">
        <f>SUM(H34:I34)</f>
        <v>0</v>
      </c>
      <c r="H34" s="38">
        <v>0</v>
      </c>
      <c r="I34" s="38">
        <v>0</v>
      </c>
      <c r="J34" s="38">
        <f>SUM(K34:L34)</f>
        <v>168900</v>
      </c>
      <c r="K34" s="38">
        <v>168900</v>
      </c>
      <c r="L34" s="38">
        <v>0</v>
      </c>
      <c r="M34" s="38">
        <v>0</v>
      </c>
    </row>
    <row r="35" spans="1:15" s="9" customFormat="1" ht="51" customHeight="1" x14ac:dyDescent="0.2">
      <c r="A35" s="35">
        <v>2</v>
      </c>
      <c r="B35" s="1" t="s">
        <v>5</v>
      </c>
      <c r="C35" s="10">
        <f t="shared" ref="C35:C39" si="9">D35+G35+J35+M35</f>
        <v>213800</v>
      </c>
      <c r="D35" s="38">
        <f t="shared" ref="D35:D39" si="10">SUM(E35:F35)</f>
        <v>0</v>
      </c>
      <c r="E35" s="38">
        <v>0</v>
      </c>
      <c r="F35" s="38">
        <v>0</v>
      </c>
      <c r="G35" s="38">
        <f t="shared" ref="G35:G39" si="11">SUM(H35:I35)</f>
        <v>0</v>
      </c>
      <c r="H35" s="38">
        <v>0</v>
      </c>
      <c r="I35" s="38">
        <v>0</v>
      </c>
      <c r="J35" s="38">
        <f t="shared" ref="J35:J39" si="12">SUM(K35:L35)</f>
        <v>213800</v>
      </c>
      <c r="K35" s="38">
        <v>213800</v>
      </c>
      <c r="L35" s="38">
        <v>0</v>
      </c>
      <c r="M35" s="38">
        <v>0</v>
      </c>
    </row>
    <row r="36" spans="1:15" s="9" customFormat="1" ht="51" customHeight="1" x14ac:dyDescent="0.2">
      <c r="A36" s="35">
        <v>3</v>
      </c>
      <c r="B36" s="1" t="s">
        <v>7</v>
      </c>
      <c r="C36" s="10">
        <f t="shared" si="9"/>
        <v>168900</v>
      </c>
      <c r="D36" s="38">
        <f t="shared" si="10"/>
        <v>0</v>
      </c>
      <c r="E36" s="38">
        <v>0</v>
      </c>
      <c r="F36" s="38">
        <v>0</v>
      </c>
      <c r="G36" s="38">
        <f t="shared" si="11"/>
        <v>0</v>
      </c>
      <c r="H36" s="38">
        <v>0</v>
      </c>
      <c r="I36" s="38">
        <v>0</v>
      </c>
      <c r="J36" s="38">
        <f t="shared" si="12"/>
        <v>168900</v>
      </c>
      <c r="K36" s="38">
        <v>168900</v>
      </c>
      <c r="L36" s="38">
        <v>0</v>
      </c>
      <c r="M36" s="38">
        <v>0</v>
      </c>
    </row>
    <row r="37" spans="1:15" s="9" customFormat="1" ht="51" customHeight="1" x14ac:dyDescent="0.2">
      <c r="A37" s="35">
        <v>4</v>
      </c>
      <c r="B37" s="1" t="s">
        <v>8</v>
      </c>
      <c r="C37" s="10">
        <f t="shared" si="9"/>
        <v>197400</v>
      </c>
      <c r="D37" s="38">
        <f t="shared" si="10"/>
        <v>0</v>
      </c>
      <c r="E37" s="38">
        <v>0</v>
      </c>
      <c r="F37" s="38">
        <v>0</v>
      </c>
      <c r="G37" s="38">
        <f t="shared" si="11"/>
        <v>0</v>
      </c>
      <c r="H37" s="38">
        <v>0</v>
      </c>
      <c r="I37" s="38">
        <v>0</v>
      </c>
      <c r="J37" s="38">
        <f t="shared" si="12"/>
        <v>197400</v>
      </c>
      <c r="K37" s="38">
        <v>197400</v>
      </c>
      <c r="L37" s="38">
        <v>0</v>
      </c>
      <c r="M37" s="38">
        <v>0</v>
      </c>
    </row>
    <row r="38" spans="1:15" s="9" customFormat="1" ht="51" customHeight="1" x14ac:dyDescent="0.2">
      <c r="A38" s="35">
        <v>5</v>
      </c>
      <c r="B38" s="1" t="s">
        <v>9</v>
      </c>
      <c r="C38" s="10">
        <f t="shared" si="9"/>
        <v>168928</v>
      </c>
      <c r="D38" s="38">
        <f t="shared" si="10"/>
        <v>0</v>
      </c>
      <c r="E38" s="38">
        <v>0</v>
      </c>
      <c r="F38" s="38">
        <v>0</v>
      </c>
      <c r="G38" s="38">
        <f t="shared" si="11"/>
        <v>0</v>
      </c>
      <c r="H38" s="38">
        <v>0</v>
      </c>
      <c r="I38" s="38">
        <v>0</v>
      </c>
      <c r="J38" s="38">
        <f t="shared" si="12"/>
        <v>168928</v>
      </c>
      <c r="K38" s="38">
        <v>168928</v>
      </c>
      <c r="L38" s="38">
        <v>0</v>
      </c>
      <c r="M38" s="38">
        <v>0</v>
      </c>
    </row>
    <row r="39" spans="1:15" s="9" customFormat="1" ht="51" customHeight="1" x14ac:dyDescent="0.2">
      <c r="A39" s="35">
        <v>6</v>
      </c>
      <c r="B39" s="1" t="s">
        <v>10</v>
      </c>
      <c r="C39" s="10">
        <f t="shared" si="9"/>
        <v>171800</v>
      </c>
      <c r="D39" s="38">
        <f t="shared" si="10"/>
        <v>0</v>
      </c>
      <c r="E39" s="38">
        <v>0</v>
      </c>
      <c r="F39" s="38">
        <v>0</v>
      </c>
      <c r="G39" s="38">
        <f t="shared" si="11"/>
        <v>0</v>
      </c>
      <c r="H39" s="38">
        <v>0</v>
      </c>
      <c r="I39" s="38">
        <v>0</v>
      </c>
      <c r="J39" s="38">
        <f t="shared" si="12"/>
        <v>171800</v>
      </c>
      <c r="K39" s="38">
        <v>171800</v>
      </c>
      <c r="L39" s="38">
        <v>0</v>
      </c>
      <c r="M39" s="38">
        <v>0</v>
      </c>
    </row>
    <row r="40" spans="1:15" s="9" customFormat="1" ht="51" customHeight="1" x14ac:dyDescent="0.2">
      <c r="A40" s="35"/>
      <c r="B40" s="1" t="s">
        <v>29</v>
      </c>
      <c r="C40" s="38">
        <f>SUM(C34:C39)</f>
        <v>1089728</v>
      </c>
      <c r="D40" s="38">
        <f t="shared" ref="D40:M40" si="13">SUM(D34:D39)</f>
        <v>0</v>
      </c>
      <c r="E40" s="38">
        <f t="shared" si="13"/>
        <v>0</v>
      </c>
      <c r="F40" s="38">
        <f t="shared" si="13"/>
        <v>0</v>
      </c>
      <c r="G40" s="38">
        <f t="shared" si="13"/>
        <v>0</v>
      </c>
      <c r="H40" s="38">
        <f t="shared" si="13"/>
        <v>0</v>
      </c>
      <c r="I40" s="38">
        <f t="shared" si="13"/>
        <v>0</v>
      </c>
      <c r="J40" s="38">
        <f t="shared" si="13"/>
        <v>1089728</v>
      </c>
      <c r="K40" s="38">
        <f t="shared" si="13"/>
        <v>1089728</v>
      </c>
      <c r="L40" s="38">
        <f t="shared" si="13"/>
        <v>0</v>
      </c>
      <c r="M40" s="38">
        <f t="shared" si="13"/>
        <v>0</v>
      </c>
      <c r="O40" s="9">
        <f>100-O41</f>
        <v>99.999000158435663</v>
      </c>
    </row>
    <row r="41" spans="1:15" s="9" customFormat="1" ht="44.25" customHeight="1" x14ac:dyDescent="0.2">
      <c r="A41" s="35"/>
      <c r="B41" s="1" t="s">
        <v>13</v>
      </c>
      <c r="C41" s="36">
        <f>C40+C32</f>
        <v>204143644.70000002</v>
      </c>
      <c r="D41" s="36">
        <f t="shared" ref="D41:M41" si="14">D40+D32</f>
        <v>201431914.00000003</v>
      </c>
      <c r="E41" s="36">
        <f t="shared" si="14"/>
        <v>201429900</v>
      </c>
      <c r="F41" s="36">
        <f t="shared" si="14"/>
        <v>2014</v>
      </c>
      <c r="G41" s="36">
        <f t="shared" si="14"/>
        <v>270002.7</v>
      </c>
      <c r="H41" s="36">
        <f t="shared" si="14"/>
        <v>270000</v>
      </c>
      <c r="I41" s="36">
        <f t="shared" si="14"/>
        <v>2.7</v>
      </c>
      <c r="J41" s="36">
        <f t="shared" si="14"/>
        <v>1089728</v>
      </c>
      <c r="K41" s="36">
        <f t="shared" si="14"/>
        <v>1089728</v>
      </c>
      <c r="L41" s="36">
        <f t="shared" si="14"/>
        <v>0</v>
      </c>
      <c r="M41" s="36">
        <f t="shared" si="14"/>
        <v>1352000</v>
      </c>
      <c r="O41" s="9">
        <f>F41/D41*100</f>
        <v>9.9984156433126077E-4</v>
      </c>
    </row>
    <row r="42" spans="1:15" s="9" customFormat="1" ht="44.25" customHeight="1" x14ac:dyDescent="0.2">
      <c r="A42" s="11"/>
      <c r="B42" s="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1:15" s="9" customFormat="1" ht="44.25" customHeight="1" x14ac:dyDescent="0.2">
      <c r="A43" s="11"/>
      <c r="B43" s="2"/>
      <c r="C43" s="12"/>
    </row>
    <row r="44" spans="1:15" s="9" customFormat="1" ht="48" customHeight="1" x14ac:dyDescent="0.2">
      <c r="A44" s="31" t="s">
        <v>40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5" s="9" customFormat="1" ht="24" customHeight="1" x14ac:dyDescent="0.2">
      <c r="A45" s="14"/>
      <c r="B45" s="15"/>
      <c r="C45" s="16"/>
    </row>
    <row r="46" spans="1:15" x14ac:dyDescent="0.3">
      <c r="D46" s="5"/>
    </row>
    <row r="49" spans="3:3" x14ac:dyDescent="0.3">
      <c r="C49" s="5"/>
    </row>
    <row r="52" spans="3:3" x14ac:dyDescent="0.3">
      <c r="C52" s="5"/>
    </row>
  </sheetData>
  <mergeCells count="23">
    <mergeCell ref="D16:D17"/>
    <mergeCell ref="A23:M23"/>
    <mergeCell ref="A33:M33"/>
    <mergeCell ref="A26:M26"/>
    <mergeCell ref="A19:M19"/>
    <mergeCell ref="A20:M20"/>
    <mergeCell ref="A29:M29"/>
    <mergeCell ref="A9:M9"/>
    <mergeCell ref="A10:M10"/>
    <mergeCell ref="A11:M11"/>
    <mergeCell ref="A12:M12"/>
    <mergeCell ref="M15:M17"/>
    <mergeCell ref="J15:L15"/>
    <mergeCell ref="J16:J17"/>
    <mergeCell ref="K16:L16"/>
    <mergeCell ref="A15:A17"/>
    <mergeCell ref="B15:B17"/>
    <mergeCell ref="C15:C17"/>
    <mergeCell ref="D15:F15"/>
    <mergeCell ref="E16:F16"/>
    <mergeCell ref="G15:I15"/>
    <mergeCell ref="G16:G17"/>
    <mergeCell ref="H16:I16"/>
  </mergeCells>
  <pageMargins left="1.3779527559055118" right="0.39370078740157483" top="1.3779527559055118" bottom="0.39370078740157483" header="0.31496062992125984" footer="0.31496062992125984"/>
  <pageSetup paperSize="8" scale="41" fitToHeight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3" sqref="B3"/>
    </sheetView>
  </sheetViews>
  <sheetFormatPr defaultRowHeight="12.75" x14ac:dyDescent="0.2"/>
  <cols>
    <col min="1" max="1" width="78.85546875" customWidth="1"/>
    <col min="2" max="2" width="19.42578125" customWidth="1"/>
    <col min="3" max="3" width="17.5703125" customWidth="1"/>
    <col min="4" max="4" width="17.140625" customWidth="1"/>
  </cols>
  <sheetData>
    <row r="1" spans="1:4" ht="15.75" x14ac:dyDescent="0.25">
      <c r="A1" s="26" t="s">
        <v>23</v>
      </c>
      <c r="B1" s="25" t="e">
        <f>'Свод '!#REF!</f>
        <v>#REF!</v>
      </c>
      <c r="C1" s="25">
        <v>24841500</v>
      </c>
      <c r="D1" s="25" t="e">
        <f>C1-B1</f>
        <v>#REF!</v>
      </c>
    </row>
    <row r="2" spans="1:4" ht="29.25" customHeight="1" x14ac:dyDescent="0.2">
      <c r="A2" s="27" t="s">
        <v>35</v>
      </c>
      <c r="B2" s="25">
        <f>'Свод '!H21</f>
        <v>0</v>
      </c>
      <c r="C2" s="25">
        <v>310000000</v>
      </c>
      <c r="D2" s="25">
        <f t="shared" ref="D2:D6" si="0">C2-B2</f>
        <v>310000000</v>
      </c>
    </row>
    <row r="3" spans="1:4" ht="15.75" x14ac:dyDescent="0.25">
      <c r="A3" s="26" t="s">
        <v>27</v>
      </c>
      <c r="B3" s="25" t="e">
        <f>'Свод '!#REF!</f>
        <v>#REF!</v>
      </c>
      <c r="C3" s="25">
        <v>64700000</v>
      </c>
      <c r="D3" s="25" t="e">
        <f t="shared" si="0"/>
        <v>#REF!</v>
      </c>
    </row>
    <row r="4" spans="1:4" ht="33" customHeight="1" x14ac:dyDescent="0.2">
      <c r="A4" s="27" t="s">
        <v>34</v>
      </c>
      <c r="B4" s="25" t="e">
        <f>'Свод '!#REF!</f>
        <v>#REF!</v>
      </c>
      <c r="C4" s="25">
        <v>12000000</v>
      </c>
      <c r="D4" s="25" t="e">
        <f t="shared" si="0"/>
        <v>#REF!</v>
      </c>
    </row>
    <row r="5" spans="1:4" ht="28.5" customHeight="1" x14ac:dyDescent="0.2">
      <c r="A5" s="28" t="s">
        <v>25</v>
      </c>
      <c r="B5" s="25" t="e">
        <f>'Свод '!#REF!+'Свод '!#REF!</f>
        <v>#REF!</v>
      </c>
      <c r="C5" s="25">
        <v>213916400</v>
      </c>
      <c r="D5" s="25" t="e">
        <f t="shared" si="0"/>
        <v>#REF!</v>
      </c>
    </row>
    <row r="6" spans="1:4" ht="26.25" customHeight="1" x14ac:dyDescent="0.2">
      <c r="A6" s="27" t="s">
        <v>26</v>
      </c>
      <c r="B6" s="25">
        <f>'Свод '!E27+'Свод '!H27</f>
        <v>10818569.440000013</v>
      </c>
      <c r="C6" s="25">
        <v>742164100</v>
      </c>
      <c r="D6" s="25">
        <f t="shared" si="0"/>
        <v>731345530.55999994</v>
      </c>
    </row>
    <row r="7" spans="1:4" x14ac:dyDescent="0.2">
      <c r="B7" s="25" t="e">
        <f>SUM(B1:B6)</f>
        <v>#REF!</v>
      </c>
      <c r="C7" s="25">
        <f t="shared" ref="C7:D7" si="1">SUM(C1:C6)</f>
        <v>1367622000</v>
      </c>
      <c r="D7" s="25" t="e">
        <f t="shared" si="1"/>
        <v>#REF!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</vt:lpstr>
      <vt:lpstr>Лист1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2025-01-21T09:54:22Z</cp:lastPrinted>
  <dcterms:created xsi:type="dcterms:W3CDTF">2002-03-25T05:35:56Z</dcterms:created>
  <dcterms:modified xsi:type="dcterms:W3CDTF">2025-01-24T11:17:20Z</dcterms:modified>
</cp:coreProperties>
</file>