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28710" windowHeight="14130"/>
  </bookViews>
  <sheets>
    <sheet name="Свод " sheetId="6" r:id="rId1"/>
  </sheets>
  <definedNames>
    <definedName name="_xlnm._FilterDatabase" localSheetId="0" hidden="1">'Свод '!$A$17:$K$17</definedName>
    <definedName name="_xlnm.Print_Titles" localSheetId="0">'Свод '!$17:$17</definedName>
    <definedName name="_xlnm.Print_Area" localSheetId="0">'Свод '!$A$1:$L$93</definedName>
  </definedNames>
  <calcPr calcId="145621"/>
</workbook>
</file>

<file path=xl/calcChain.xml><?xml version="1.0" encoding="utf-8"?>
<calcChain xmlns="http://schemas.openxmlformats.org/spreadsheetml/2006/main">
  <c r="H70" i="6" l="1"/>
  <c r="D73" i="6" l="1"/>
  <c r="H73" i="6"/>
  <c r="H49" i="6"/>
  <c r="B17" i="6" l="1"/>
  <c r="C17" i="6"/>
  <c r="D17" i="6" s="1"/>
  <c r="E17" i="6" s="1"/>
  <c r="F17" i="6" s="1"/>
  <c r="L38" i="6" l="1"/>
  <c r="K38" i="6"/>
  <c r="J38" i="6"/>
  <c r="I38" i="6"/>
  <c r="G38" i="6"/>
  <c r="F38" i="6"/>
  <c r="E38" i="6"/>
  <c r="H37" i="6"/>
  <c r="D37" i="6"/>
  <c r="H27" i="6"/>
  <c r="D27" i="6"/>
  <c r="D38" i="6" l="1"/>
  <c r="C27" i="6"/>
  <c r="H38" i="6"/>
  <c r="C37" i="6"/>
  <c r="L25" i="6"/>
  <c r="J25" i="6"/>
  <c r="I25" i="6"/>
  <c r="G25" i="6"/>
  <c r="F25" i="6"/>
  <c r="E25" i="6"/>
  <c r="H24" i="6"/>
  <c r="D24" i="6"/>
  <c r="C24" i="6"/>
  <c r="H20" i="6"/>
  <c r="D20" i="6"/>
  <c r="D25" i="6" l="1"/>
  <c r="H25" i="6"/>
  <c r="C38" i="6"/>
  <c r="C20" i="6"/>
  <c r="C25" i="6" s="1"/>
  <c r="D82" i="6"/>
  <c r="C82" i="6" s="1"/>
  <c r="C70" i="6"/>
  <c r="D49" i="6"/>
  <c r="C49" i="6" l="1"/>
  <c r="L83" i="6" l="1"/>
  <c r="K83" i="6"/>
  <c r="H83" i="6"/>
  <c r="G83" i="6"/>
  <c r="D83" i="6"/>
  <c r="I83" i="6"/>
  <c r="F83" i="6"/>
  <c r="C73" i="6"/>
  <c r="C83" i="6" s="1"/>
  <c r="E83" i="6" l="1"/>
  <c r="J83" i="6"/>
  <c r="L47" i="6" l="1"/>
  <c r="K47" i="6"/>
  <c r="J47" i="6"/>
  <c r="I47" i="6"/>
  <c r="G47" i="6"/>
  <c r="F47" i="6"/>
  <c r="E47" i="6"/>
  <c r="D47" i="6" s="1"/>
  <c r="H46" i="6"/>
  <c r="C46" i="6" s="1"/>
  <c r="D46" i="6"/>
  <c r="H45" i="6"/>
  <c r="D45" i="6"/>
  <c r="H40" i="6"/>
  <c r="D40" i="6"/>
  <c r="C40" i="6" l="1"/>
  <c r="H47" i="6"/>
  <c r="C45" i="6"/>
  <c r="C47" i="6"/>
  <c r="L88" i="6"/>
  <c r="K88" i="6"/>
  <c r="G88" i="6"/>
  <c r="J85" i="6"/>
  <c r="J88" i="6" s="1"/>
  <c r="I85" i="6"/>
  <c r="I88" i="6" s="1"/>
  <c r="F85" i="6"/>
  <c r="F88" i="6" s="1"/>
  <c r="E85" i="6"/>
  <c r="E88" i="6" s="1"/>
  <c r="H85" i="6" l="1"/>
  <c r="H88" i="6" s="1"/>
  <c r="D85" i="6"/>
  <c r="D88" i="6" l="1"/>
  <c r="C85" i="6"/>
  <c r="C88" i="6" s="1"/>
  <c r="F71" i="6"/>
  <c r="G71" i="6" l="1"/>
  <c r="J71" i="6"/>
  <c r="K71" i="6"/>
  <c r="L71" i="6"/>
  <c r="L89" i="6" s="1"/>
  <c r="H99" i="6" s="1"/>
  <c r="H100" i="6" s="1"/>
  <c r="F89" i="6" l="1"/>
  <c r="G89" i="6"/>
  <c r="J89" i="6"/>
  <c r="K89" i="6"/>
  <c r="F99" i="6" l="1"/>
  <c r="G99" i="6"/>
  <c r="G100" i="6" s="1"/>
  <c r="I71" i="6"/>
  <c r="I89" i="6" s="1"/>
  <c r="F100" i="6" l="1"/>
  <c r="G104" i="6"/>
  <c r="E71" i="6"/>
  <c r="E89" i="6" s="1"/>
  <c r="E99" i="6" s="1"/>
  <c r="E100" i="6" s="1"/>
  <c r="H71" i="6" l="1"/>
  <c r="H89" i="6" s="1"/>
  <c r="A28" i="6" l="1"/>
  <c r="A29" i="6" s="1"/>
  <c r="A30" i="6" s="1"/>
  <c r="A31" i="6" s="1"/>
  <c r="A41" i="6"/>
  <c r="A42" i="6" s="1"/>
  <c r="A43" i="6" s="1"/>
  <c r="A44" i="6" s="1"/>
  <c r="A94" i="6" s="1"/>
  <c r="A74" i="6" l="1"/>
  <c r="A75" i="6" s="1"/>
  <c r="A76" i="6" s="1"/>
  <c r="A50" i="6" l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D71" i="6" l="1"/>
  <c r="D89" i="6" s="1"/>
  <c r="D99" i="6" s="1"/>
  <c r="D100" i="6" s="1"/>
  <c r="C71" i="6" l="1"/>
  <c r="C89" i="6" s="1"/>
  <c r="C99" i="6" s="1"/>
  <c r="C100" i="6" s="1"/>
</calcChain>
</file>

<file path=xl/sharedStrings.xml><?xml version="1.0" encoding="utf-8"?>
<sst xmlns="http://schemas.openxmlformats.org/spreadsheetml/2006/main" count="100" uniqueCount="92">
  <si>
    <t>Благоустройство 0503</t>
  </si>
  <si>
    <t>городского округа город Воронеж</t>
  </si>
  <si>
    <t>УТВЕРЖДЕНО</t>
  </si>
  <si>
    <t>распоряжением администрации</t>
  </si>
  <si>
    <t>Итого по Железнодорожному району</t>
  </si>
  <si>
    <t>Железнодорожный район</t>
  </si>
  <si>
    <t>Коминтерновский район</t>
  </si>
  <si>
    <t>Итого по Коминтерновскому району</t>
  </si>
  <si>
    <t xml:space="preserve">ПООБЪЕКТНОЕ РАСПРЕДЕЛЕНИЕ </t>
  </si>
  <si>
    <t>Левобережный район</t>
  </si>
  <si>
    <t>Итого по Левобережному району</t>
  </si>
  <si>
    <t>Ленинский район</t>
  </si>
  <si>
    <t>Итого по Ленинскому району</t>
  </si>
  <si>
    <t>Советский район</t>
  </si>
  <si>
    <t>Итого по Советскому району</t>
  </si>
  <si>
    <t>Центральный район</t>
  </si>
  <si>
    <t>Выполнение работ по благоустройству дворовых территорий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</si>
  <si>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</si>
  <si>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</si>
  <si>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</si>
  <si>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</si>
  <si>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Центральному району</t>
  </si>
  <si>
    <t>средства городского округа</t>
  </si>
  <si>
    <t>стоимость работ (включая НДС), руб.</t>
  </si>
  <si>
    <t>объем средств софинансирования собственниками помещений МКД дополнительного перечня работ по благоустройству дворовых территорий МКД</t>
  </si>
  <si>
    <t>Дополнительные средства  бюджета городского округа город Воронеж, руб.</t>
  </si>
  <si>
    <t>«Формирование современной городской среды на территории городского округа город Воронеж»</t>
  </si>
  <si>
    <t>ул. Генерала Лизюкова, д. 49</t>
  </si>
  <si>
    <t>ул. Новгородская, д. 131</t>
  </si>
  <si>
    <t>ул. Антонова-Овсеенко, д. 13</t>
  </si>
  <si>
    <t>ул. 60-летия ВЛКСМ, д. 5</t>
  </si>
  <si>
    <t>ул. Челюскинцев, д. 73</t>
  </si>
  <si>
    <t>ул. Краснознаменная, д. 125</t>
  </si>
  <si>
    <t>ул. Кривошеина, д. 21</t>
  </si>
  <si>
    <t>ул. Юлюса Янониса, д. 11</t>
  </si>
  <si>
    <t>ул. Молодогвардейцев, д. 13</t>
  </si>
  <si>
    <t>ул. Космонавтов, д. 60</t>
  </si>
  <si>
    <t>ул. Чапаева, д. 112</t>
  </si>
  <si>
    <t>ул. Карла Либкнехта, д. 33</t>
  </si>
  <si>
    <t>ул. Станкевича, д. 40</t>
  </si>
  <si>
    <t>ул. Красноармейская, д. 60</t>
  </si>
  <si>
    <t>ул. Космонавта Комарова, д. 7</t>
  </si>
  <si>
    <t>ул. Южно-Моравская, д. 21</t>
  </si>
  <si>
    <t>ул. Карла Либкнехта, д. 57</t>
  </si>
  <si>
    <t xml:space="preserve">Проведение проверки достоверности сметной стоимости </t>
  </si>
  <si>
    <t>Благоустройство 0409</t>
  </si>
  <si>
    <t xml:space="preserve">дворовых территорий многоквартирных домов» муниципальной программы городского округа город Воронеж </t>
  </si>
  <si>
    <t>средства областного бюджета</t>
  </si>
  <si>
    <t>ул. 45 стрелковой дивизии, д. 283</t>
  </si>
  <si>
    <t>ул. 232 Стрелковой дивизии, д. 37</t>
  </si>
  <si>
    <t>ул. Куколкина, д. 6</t>
  </si>
  <si>
    <t>ул. Никитинская, д. 31</t>
  </si>
  <si>
    <t>ул. Краснознаменная, д. 171б</t>
  </si>
  <si>
    <t>ул. Краснознаменная, д. 171а</t>
  </si>
  <si>
    <t>Оформление кадастровых справок</t>
  </si>
  <si>
    <t>пр-кт Труда, д. 30</t>
  </si>
  <si>
    <t>по соглашению, 
 руб.</t>
  </si>
  <si>
    <t>по соглашению,
 руб.</t>
  </si>
  <si>
    <t xml:space="preserve">ассигнований бюджета городского округа город Воронеж на 2025 год на проведение основного мероприятия 1 «Благоустройство </t>
  </si>
  <si>
    <t>пер. Павловский, д. 56</t>
  </si>
  <si>
    <t>ул. Переверткина, д. 39</t>
  </si>
  <si>
    <t>ул. Артамонова, д. 38б</t>
  </si>
  <si>
    <t>ул. Богдана Хмельницкого, д. 56б</t>
  </si>
  <si>
    <t>ул. Беговая, д. 172</t>
  </si>
  <si>
    <t>ул. 9 Января, д. 128</t>
  </si>
  <si>
    <t>Московский пр-кт, д. 7</t>
  </si>
  <si>
    <t>ул. Шишкова, д. 71</t>
  </si>
  <si>
    <t>ул. Рижская, д. 10</t>
  </si>
  <si>
    <t>ул. Рижская, д. 12</t>
  </si>
  <si>
    <t>ул. Рижская, д. 14</t>
  </si>
  <si>
    <t>ул. Димитрова, д. 142</t>
  </si>
  <si>
    <t>ул. Димитрова, д. 144</t>
  </si>
  <si>
    <t>ул. Красноармейская, д. 62</t>
  </si>
  <si>
    <t>ул. Кропоткина, д. 11а</t>
  </si>
  <si>
    <t>ул. Кропоткина, д. 96</t>
  </si>
  <si>
    <t>ул. Кропоткина, д. 9а</t>
  </si>
  <si>
    <t>ул. Летчика Колесниченко, д. 33</t>
  </si>
  <si>
    <t>ул. Летчика Колесниченко, д. 29</t>
  </si>
  <si>
    <t>ул. Летчика Колесниченко, д. 31</t>
  </si>
  <si>
    <t xml:space="preserve">ул. Куцыгина, д. 35/1 </t>
  </si>
  <si>
    <t xml:space="preserve">ул. Никитинская, д. 35 </t>
  </si>
  <si>
    <t xml:space="preserve">ул. Матросова, д. 6а </t>
  </si>
  <si>
    <t>ул. 232 Стрелковой дивизии, д. 13</t>
  </si>
  <si>
    <t>ул. Южно-Моравская, д. 22</t>
  </si>
  <si>
    <t xml:space="preserve">Исполняющий обязанности                                                                                                                                                                                     </t>
  </si>
  <si>
    <t>ул. Желябова, 17</t>
  </si>
  <si>
    <t>ул. Плехановская, 22</t>
  </si>
  <si>
    <t>Распоряжение от 24.01.2025 № 37-р</t>
  </si>
  <si>
    <t>проверка</t>
  </si>
  <si>
    <t xml:space="preserve">руководителя  управления жилищно-коммунального хозяйства                                                                                                                                                               А.Н. Макеева                                                                                                                                                                                             </t>
  </si>
  <si>
    <t>пр-кт Революции, 9</t>
  </si>
  <si>
    <t>от 26.06.2025      № 437-р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</si>
</sst>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Alignment="1">
      <alignment vertical="center"/>
    </xf>
    <xf numFmtId="0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8" fillId="2" borderId="0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4" fontId="8" fillId="2" borderId="0" xfId="0" applyNumberFormat="1" applyFont="1" applyFill="1"/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2" borderId="0" xfId="0" applyFont="1" applyFill="1"/>
    <xf numFmtId="0" fontId="11" fillId="2" borderId="0" xfId="0" applyFont="1" applyFill="1" applyAlignment="1">
      <alignment horizontal="center" vertical="top"/>
    </xf>
    <xf numFmtId="0" fontId="8" fillId="2" borderId="3" xfId="0" applyFont="1" applyFill="1" applyBorder="1" applyAlignment="1">
      <alignment wrapText="1"/>
    </xf>
    <xf numFmtId="4" fontId="8" fillId="2" borderId="4" xfId="0" applyNumberFormat="1" applyFont="1" applyFill="1" applyBorder="1"/>
    <xf numFmtId="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4" fontId="12" fillId="2" borderId="0" xfId="0" applyNumberFormat="1" applyFont="1" applyFill="1" applyBorder="1" applyAlignment="1">
      <alignment vertical="center"/>
    </xf>
    <xf numFmtId="4" fontId="13" fillId="2" borderId="0" xfId="0" applyNumberFormat="1" applyFont="1" applyFill="1" applyBorder="1" applyAlignment="1">
      <alignment horizontal="left" vertical="center"/>
    </xf>
    <xf numFmtId="4" fontId="14" fillId="2" borderId="0" xfId="0" applyNumberFormat="1" applyFont="1" applyFill="1" applyBorder="1" applyAlignment="1">
      <alignment horizontal="center" vertical="center" wrapText="1"/>
    </xf>
    <xf numFmtId="4" fontId="15" fillId="2" borderId="0" xfId="0" applyNumberFormat="1" applyFont="1" applyFill="1" applyBorder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49" fontId="11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6"/>
  <sheetViews>
    <sheetView tabSelected="1" view="pageBreakPreview" zoomScale="50" zoomScaleNormal="61" zoomScaleSheetLayoutView="50" workbookViewId="0">
      <selection activeCell="I6" sqref="I6"/>
    </sheetView>
  </sheetViews>
  <sheetFormatPr defaultRowHeight="20.25" x14ac:dyDescent="0.3"/>
  <cols>
    <col min="1" max="1" width="10.7109375" style="8" customWidth="1"/>
    <col min="2" max="2" width="49.42578125" style="5" customWidth="1"/>
    <col min="3" max="3" width="24.7109375" style="6" customWidth="1"/>
    <col min="4" max="4" width="26.28515625" style="6" customWidth="1"/>
    <col min="5" max="5" width="25.5703125" style="6" customWidth="1"/>
    <col min="6" max="6" width="19.42578125" style="6" customWidth="1"/>
    <col min="7" max="11" width="29.5703125" style="6" customWidth="1"/>
    <col min="12" max="12" width="25.28515625" style="6" customWidth="1"/>
    <col min="13" max="16384" width="9.140625" style="6"/>
  </cols>
  <sheetData>
    <row r="1" spans="1:12" ht="23.25" customHeight="1" x14ac:dyDescent="0.35">
      <c r="A1" s="31"/>
      <c r="B1" s="32"/>
      <c r="C1" s="33"/>
      <c r="D1" s="33"/>
      <c r="E1" s="33"/>
      <c r="F1" s="33"/>
      <c r="G1" s="33"/>
      <c r="H1" s="33"/>
      <c r="I1" s="33"/>
      <c r="J1" s="33"/>
      <c r="K1" s="35" t="s">
        <v>2</v>
      </c>
      <c r="L1" s="46"/>
    </row>
    <row r="2" spans="1:12" ht="30.75" customHeight="1" x14ac:dyDescent="0.35">
      <c r="A2" s="31"/>
      <c r="B2" s="32"/>
      <c r="C2" s="33"/>
      <c r="D2" s="33"/>
      <c r="E2" s="34"/>
      <c r="F2" s="34"/>
      <c r="G2" s="34"/>
      <c r="H2" s="34"/>
      <c r="I2" s="34"/>
      <c r="J2" s="34"/>
      <c r="K2" s="46" t="s">
        <v>3</v>
      </c>
      <c r="L2" s="35"/>
    </row>
    <row r="3" spans="1:12" ht="33.75" customHeight="1" x14ac:dyDescent="0.35">
      <c r="A3" s="31"/>
      <c r="B3" s="32"/>
      <c r="C3" s="33"/>
      <c r="D3" s="33"/>
      <c r="E3" s="34"/>
      <c r="F3" s="34"/>
      <c r="G3" s="34"/>
      <c r="H3" s="34"/>
      <c r="I3" s="34"/>
      <c r="J3" s="34"/>
      <c r="K3" s="46" t="s">
        <v>1</v>
      </c>
      <c r="L3" s="35"/>
    </row>
    <row r="4" spans="1:12" ht="32.25" customHeight="1" x14ac:dyDescent="0.35">
      <c r="A4" s="31"/>
      <c r="B4" s="32"/>
      <c r="C4" s="33"/>
      <c r="D4" s="33"/>
      <c r="E4" s="34"/>
      <c r="F4" s="34"/>
      <c r="G4" s="34"/>
      <c r="H4" s="34"/>
      <c r="I4" s="34"/>
      <c r="J4" s="34"/>
      <c r="K4" s="46" t="s">
        <v>91</v>
      </c>
      <c r="L4" s="35"/>
    </row>
    <row r="5" spans="1:12" ht="32.25" customHeight="1" x14ac:dyDescent="0.35">
      <c r="A5" s="31"/>
      <c r="B5" s="32"/>
      <c r="C5" s="33"/>
      <c r="D5" s="33"/>
      <c r="E5" s="34"/>
      <c r="F5" s="34"/>
      <c r="G5" s="34"/>
      <c r="H5" s="34"/>
      <c r="I5" s="34"/>
      <c r="J5" s="34"/>
      <c r="K5" s="34"/>
      <c r="L5" s="35"/>
    </row>
    <row r="6" spans="1:12" ht="23.25" customHeight="1" x14ac:dyDescent="0.35">
      <c r="A6" s="31"/>
      <c r="B6" s="32"/>
      <c r="C6" s="33"/>
      <c r="D6" s="33"/>
      <c r="E6" s="33"/>
      <c r="F6" s="33"/>
      <c r="G6" s="33"/>
      <c r="H6" s="33"/>
      <c r="I6" s="33"/>
      <c r="J6" s="33"/>
      <c r="K6" s="33"/>
      <c r="L6" s="34"/>
    </row>
    <row r="7" spans="1:12" ht="23.25" customHeight="1" x14ac:dyDescent="0.35">
      <c r="A7" s="31"/>
      <c r="B7" s="32"/>
      <c r="C7" s="33"/>
      <c r="D7" s="33"/>
      <c r="E7" s="33"/>
      <c r="F7" s="33"/>
      <c r="G7" s="33"/>
      <c r="H7" s="33"/>
      <c r="I7" s="33"/>
      <c r="J7" s="33"/>
      <c r="K7" s="33"/>
      <c r="L7" s="34"/>
    </row>
    <row r="8" spans="1:12" ht="23.25" customHeight="1" x14ac:dyDescent="0.35">
      <c r="A8" s="31"/>
      <c r="B8" s="32"/>
      <c r="C8" s="33"/>
      <c r="D8" s="33"/>
      <c r="E8" s="33"/>
      <c r="F8" s="33"/>
      <c r="G8" s="33"/>
      <c r="H8" s="33"/>
      <c r="I8" s="33"/>
      <c r="J8" s="33"/>
      <c r="K8" s="33"/>
      <c r="L8" s="34"/>
    </row>
    <row r="9" spans="1:12" s="10" customFormat="1" ht="23.25" customHeight="1" x14ac:dyDescent="0.3">
      <c r="A9" s="70" t="s">
        <v>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10" customFormat="1" ht="23.25" customHeight="1" x14ac:dyDescent="0.3">
      <c r="A10" s="70" t="s">
        <v>58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</row>
    <row r="11" spans="1:12" s="10" customFormat="1" ht="23.25" customHeight="1" x14ac:dyDescent="0.35">
      <c r="A11" s="71" t="s">
        <v>46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s="10" customFormat="1" ht="23.25" customHeight="1" x14ac:dyDescent="0.35">
      <c r="A12" s="71" t="s">
        <v>26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10" customFormat="1" ht="23.25" customHeight="1" x14ac:dyDescent="0.3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2" ht="34.5" customHeight="1" x14ac:dyDescent="0.3">
      <c r="A14" s="75" t="s">
        <v>19</v>
      </c>
      <c r="B14" s="75" t="s">
        <v>20</v>
      </c>
      <c r="C14" s="75" t="s">
        <v>18</v>
      </c>
      <c r="D14" s="75" t="s">
        <v>0</v>
      </c>
      <c r="E14" s="75"/>
      <c r="F14" s="75"/>
      <c r="G14" s="75"/>
      <c r="H14" s="75" t="s">
        <v>45</v>
      </c>
      <c r="I14" s="75"/>
      <c r="J14" s="75"/>
      <c r="K14" s="75"/>
      <c r="L14" s="75" t="s">
        <v>25</v>
      </c>
    </row>
    <row r="15" spans="1:12" ht="77.25" customHeight="1" x14ac:dyDescent="0.3">
      <c r="A15" s="75"/>
      <c r="B15" s="75"/>
      <c r="C15" s="75"/>
      <c r="D15" s="75" t="s">
        <v>23</v>
      </c>
      <c r="E15" s="75" t="s">
        <v>56</v>
      </c>
      <c r="F15" s="75"/>
      <c r="G15" s="75" t="s">
        <v>24</v>
      </c>
      <c r="H15" s="75" t="s">
        <v>23</v>
      </c>
      <c r="I15" s="75" t="s">
        <v>57</v>
      </c>
      <c r="J15" s="75"/>
      <c r="K15" s="75" t="s">
        <v>24</v>
      </c>
      <c r="L15" s="75"/>
    </row>
    <row r="16" spans="1:12" ht="121.5" customHeight="1" x14ac:dyDescent="0.3">
      <c r="A16" s="75"/>
      <c r="B16" s="75"/>
      <c r="C16" s="75"/>
      <c r="D16" s="75"/>
      <c r="E16" s="42" t="s">
        <v>47</v>
      </c>
      <c r="F16" s="42" t="s">
        <v>22</v>
      </c>
      <c r="G16" s="75"/>
      <c r="H16" s="75"/>
      <c r="I16" s="42" t="s">
        <v>47</v>
      </c>
      <c r="J16" s="42" t="s">
        <v>22</v>
      </c>
      <c r="K16" s="75"/>
      <c r="L16" s="75"/>
    </row>
    <row r="17" spans="1:12" ht="24.75" customHeight="1" x14ac:dyDescent="0.3">
      <c r="A17" s="41">
        <v>1</v>
      </c>
      <c r="B17" s="42">
        <f>A17+1</f>
        <v>2</v>
      </c>
      <c r="C17" s="42">
        <f t="shared" ref="C17:F17" si="0">B17+1</f>
        <v>3</v>
      </c>
      <c r="D17" s="42">
        <f>C17+1</f>
        <v>4</v>
      </c>
      <c r="E17" s="42">
        <f t="shared" si="0"/>
        <v>5</v>
      </c>
      <c r="F17" s="42">
        <f t="shared" si="0"/>
        <v>6</v>
      </c>
      <c r="G17" s="42">
        <v>7</v>
      </c>
      <c r="H17" s="42">
        <v>8</v>
      </c>
      <c r="I17" s="42">
        <v>9</v>
      </c>
      <c r="J17" s="42">
        <v>10</v>
      </c>
      <c r="K17" s="42">
        <v>11</v>
      </c>
      <c r="L17" s="42">
        <v>12</v>
      </c>
    </row>
    <row r="18" spans="1:12" ht="27" customHeight="1" x14ac:dyDescent="0.3">
      <c r="A18" s="76" t="s">
        <v>16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</row>
    <row r="19" spans="1:12" s="11" customFormat="1" ht="27" customHeight="1" x14ac:dyDescent="0.2">
      <c r="A19" s="76" t="s">
        <v>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</row>
    <row r="20" spans="1:12" s="11" customFormat="1" ht="51.75" customHeight="1" x14ac:dyDescent="0.2">
      <c r="A20" s="41">
        <v>1</v>
      </c>
      <c r="B20" s="3" t="s">
        <v>59</v>
      </c>
      <c r="C20" s="72">
        <f>D20+H20</f>
        <v>37300365.0023463</v>
      </c>
      <c r="D20" s="72">
        <f>E20+F20</f>
        <v>8433006.7223463003</v>
      </c>
      <c r="E20" s="72">
        <v>8432922.3900000006</v>
      </c>
      <c r="F20" s="72">
        <v>84.332346300000012</v>
      </c>
      <c r="G20" s="72">
        <v>0</v>
      </c>
      <c r="H20" s="72">
        <f>I20+J20</f>
        <v>28867358.280000001</v>
      </c>
      <c r="I20" s="72">
        <v>28867069.609999999</v>
      </c>
      <c r="J20" s="72">
        <v>288.67</v>
      </c>
      <c r="K20" s="72">
        <v>0</v>
      </c>
      <c r="L20" s="72">
        <v>0</v>
      </c>
    </row>
    <row r="21" spans="1:12" s="11" customFormat="1" ht="43.5" customHeight="1" x14ac:dyDescent="0.2">
      <c r="A21" s="41">
        <v>2</v>
      </c>
      <c r="B21" s="2" t="s">
        <v>60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</row>
    <row r="22" spans="1:12" s="11" customFormat="1" ht="51.75" customHeight="1" x14ac:dyDescent="0.2">
      <c r="A22" s="41">
        <v>3</v>
      </c>
      <c r="B22" s="3" t="s">
        <v>61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</row>
    <row r="23" spans="1:12" s="11" customFormat="1" ht="39" customHeight="1" x14ac:dyDescent="0.2">
      <c r="A23" s="41">
        <v>4</v>
      </c>
      <c r="B23" s="3" t="s">
        <v>62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</row>
    <row r="24" spans="1:12" s="11" customFormat="1" ht="55.5" customHeight="1" x14ac:dyDescent="0.2">
      <c r="A24" s="41"/>
      <c r="B24" s="39" t="s">
        <v>44</v>
      </c>
      <c r="C24" s="65">
        <f>L24</f>
        <v>55000</v>
      </c>
      <c r="D24" s="65">
        <f>SUM(E24:G24)</f>
        <v>0</v>
      </c>
      <c r="E24" s="64">
        <v>0</v>
      </c>
      <c r="F24" s="64">
        <v>0</v>
      </c>
      <c r="G24" s="65">
        <v>0</v>
      </c>
      <c r="H24" s="65">
        <f>SUM(I24:K24)</f>
        <v>0</v>
      </c>
      <c r="I24" s="65">
        <v>0</v>
      </c>
      <c r="J24" s="65">
        <v>0</v>
      </c>
      <c r="K24" s="65">
        <v>0</v>
      </c>
      <c r="L24" s="65">
        <v>55000</v>
      </c>
    </row>
    <row r="25" spans="1:12" s="11" customFormat="1" ht="51.75" customHeight="1" x14ac:dyDescent="0.2">
      <c r="A25" s="41"/>
      <c r="B25" s="2" t="s">
        <v>4</v>
      </c>
      <c r="C25" s="65">
        <f t="shared" ref="C25:J25" si="1">C20+C24</f>
        <v>37355365.0023463</v>
      </c>
      <c r="D25" s="65">
        <f t="shared" si="1"/>
        <v>8433006.7223463003</v>
      </c>
      <c r="E25" s="65">
        <f t="shared" si="1"/>
        <v>8432922.3900000006</v>
      </c>
      <c r="F25" s="65">
        <f t="shared" si="1"/>
        <v>84.332346300000012</v>
      </c>
      <c r="G25" s="65">
        <f t="shared" si="1"/>
        <v>0</v>
      </c>
      <c r="H25" s="65">
        <f t="shared" si="1"/>
        <v>28867358.280000001</v>
      </c>
      <c r="I25" s="65">
        <f t="shared" si="1"/>
        <v>28867069.609999999</v>
      </c>
      <c r="J25" s="65">
        <f t="shared" si="1"/>
        <v>288.67</v>
      </c>
      <c r="K25" s="65">
        <v>0</v>
      </c>
      <c r="L25" s="65">
        <f>L24+L20</f>
        <v>55000</v>
      </c>
    </row>
    <row r="26" spans="1:12" s="11" customFormat="1" ht="27" customHeight="1" x14ac:dyDescent="0.2">
      <c r="A26" s="76" t="s">
        <v>6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</row>
    <row r="27" spans="1:12" s="11" customFormat="1" ht="36.75" customHeight="1" x14ac:dyDescent="0.2">
      <c r="A27" s="12">
        <v>1</v>
      </c>
      <c r="B27" s="52" t="s">
        <v>63</v>
      </c>
      <c r="C27" s="77">
        <f>D27+H27+L27</f>
        <v>35000358</v>
      </c>
      <c r="D27" s="77">
        <f>SUM(E27:G36)</f>
        <v>14231823.76</v>
      </c>
      <c r="E27" s="77">
        <v>14231681.439999999</v>
      </c>
      <c r="F27" s="77">
        <v>142.32</v>
      </c>
      <c r="G27" s="78">
        <v>0</v>
      </c>
      <c r="H27" s="77">
        <f>SUM(I27:K36)</f>
        <v>20768534.239999998</v>
      </c>
      <c r="I27" s="77">
        <v>20768326.559999999</v>
      </c>
      <c r="J27" s="77">
        <v>207.68</v>
      </c>
      <c r="K27" s="78">
        <v>0</v>
      </c>
      <c r="L27" s="78">
        <v>0</v>
      </c>
    </row>
    <row r="28" spans="1:12" s="11" customFormat="1" ht="36.75" customHeight="1" x14ac:dyDescent="0.2">
      <c r="A28" s="12">
        <f>A27+1</f>
        <v>2</v>
      </c>
      <c r="B28" s="52" t="s">
        <v>64</v>
      </c>
      <c r="C28" s="77"/>
      <c r="D28" s="77"/>
      <c r="E28" s="77"/>
      <c r="F28" s="77"/>
      <c r="G28" s="78"/>
      <c r="H28" s="77"/>
      <c r="I28" s="77"/>
      <c r="J28" s="77"/>
      <c r="K28" s="78"/>
      <c r="L28" s="78"/>
    </row>
    <row r="29" spans="1:12" s="11" customFormat="1" ht="36.75" customHeight="1" x14ac:dyDescent="0.2">
      <c r="A29" s="12">
        <f t="shared" ref="A29:A31" si="2">A28+1</f>
        <v>3</v>
      </c>
      <c r="B29" s="52" t="s">
        <v>65</v>
      </c>
      <c r="C29" s="77"/>
      <c r="D29" s="77"/>
      <c r="E29" s="77"/>
      <c r="F29" s="77"/>
      <c r="G29" s="78"/>
      <c r="H29" s="77"/>
      <c r="I29" s="77"/>
      <c r="J29" s="77"/>
      <c r="K29" s="78"/>
      <c r="L29" s="78"/>
    </row>
    <row r="30" spans="1:12" s="11" customFormat="1" ht="36.75" customHeight="1" x14ac:dyDescent="0.2">
      <c r="A30" s="12">
        <f t="shared" si="2"/>
        <v>4</v>
      </c>
      <c r="B30" s="52" t="s">
        <v>66</v>
      </c>
      <c r="C30" s="77"/>
      <c r="D30" s="77"/>
      <c r="E30" s="77"/>
      <c r="F30" s="77"/>
      <c r="G30" s="78"/>
      <c r="H30" s="77"/>
      <c r="I30" s="77"/>
      <c r="J30" s="77"/>
      <c r="K30" s="78"/>
      <c r="L30" s="78"/>
    </row>
    <row r="31" spans="1:12" s="11" customFormat="1" ht="36.75" customHeight="1" x14ac:dyDescent="0.2">
      <c r="A31" s="12">
        <f t="shared" si="2"/>
        <v>5</v>
      </c>
      <c r="B31" s="43" t="s">
        <v>55</v>
      </c>
      <c r="C31" s="77"/>
      <c r="D31" s="77"/>
      <c r="E31" s="77"/>
      <c r="F31" s="77"/>
      <c r="G31" s="78"/>
      <c r="H31" s="77"/>
      <c r="I31" s="77"/>
      <c r="J31" s="77"/>
      <c r="K31" s="78"/>
      <c r="L31" s="78"/>
    </row>
    <row r="32" spans="1:12" s="11" customFormat="1" ht="36.75" customHeight="1" x14ac:dyDescent="0.2">
      <c r="A32" s="12">
        <v>6</v>
      </c>
      <c r="B32" s="43" t="s">
        <v>27</v>
      </c>
      <c r="C32" s="77"/>
      <c r="D32" s="77"/>
      <c r="E32" s="77"/>
      <c r="F32" s="77"/>
      <c r="G32" s="78"/>
      <c r="H32" s="77"/>
      <c r="I32" s="77"/>
      <c r="J32" s="77"/>
      <c r="K32" s="78"/>
      <c r="L32" s="78"/>
    </row>
    <row r="33" spans="1:12" s="11" customFormat="1" ht="36.75" customHeight="1" x14ac:dyDescent="0.2">
      <c r="A33" s="12">
        <v>7</v>
      </c>
      <c r="B33" s="43" t="s">
        <v>28</v>
      </c>
      <c r="C33" s="77"/>
      <c r="D33" s="77"/>
      <c r="E33" s="77"/>
      <c r="F33" s="77"/>
      <c r="G33" s="78"/>
      <c r="H33" s="77"/>
      <c r="I33" s="77"/>
      <c r="J33" s="77"/>
      <c r="K33" s="78"/>
      <c r="L33" s="78"/>
    </row>
    <row r="34" spans="1:12" s="11" customFormat="1" ht="36.75" customHeight="1" x14ac:dyDescent="0.2">
      <c r="A34" s="12">
        <v>8</v>
      </c>
      <c r="B34" s="43" t="s">
        <v>48</v>
      </c>
      <c r="C34" s="77"/>
      <c r="D34" s="77"/>
      <c r="E34" s="77"/>
      <c r="F34" s="77"/>
      <c r="G34" s="78"/>
      <c r="H34" s="77"/>
      <c r="I34" s="77"/>
      <c r="J34" s="77"/>
      <c r="K34" s="78"/>
      <c r="L34" s="78"/>
    </row>
    <row r="35" spans="1:12" s="11" customFormat="1" ht="36.75" customHeight="1" x14ac:dyDescent="0.2">
      <c r="A35" s="12">
        <v>9</v>
      </c>
      <c r="B35" s="43" t="s">
        <v>30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</row>
    <row r="36" spans="1:12" s="11" customFormat="1" ht="36.75" customHeight="1" x14ac:dyDescent="0.2">
      <c r="A36" s="12">
        <v>10</v>
      </c>
      <c r="B36" s="43" t="s">
        <v>29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</row>
    <row r="37" spans="1:12" s="11" customFormat="1" ht="71.25" customHeight="1" x14ac:dyDescent="0.2">
      <c r="A37" s="12"/>
      <c r="B37" s="39" t="s">
        <v>44</v>
      </c>
      <c r="C37" s="44">
        <f>D37+H37+L37</f>
        <v>50000</v>
      </c>
      <c r="D37" s="44">
        <f>SUM(E37:G37)</f>
        <v>0</v>
      </c>
      <c r="E37" s="44">
        <v>0</v>
      </c>
      <c r="F37" s="44">
        <v>0</v>
      </c>
      <c r="G37" s="44">
        <v>0</v>
      </c>
      <c r="H37" s="44">
        <f>SUM(I37:K37)</f>
        <v>0</v>
      </c>
      <c r="I37" s="44">
        <v>0</v>
      </c>
      <c r="J37" s="44">
        <v>0</v>
      </c>
      <c r="K37" s="44">
        <v>0</v>
      </c>
      <c r="L37" s="44">
        <v>50000</v>
      </c>
    </row>
    <row r="38" spans="1:12" s="11" customFormat="1" ht="48.75" customHeight="1" x14ac:dyDescent="0.2">
      <c r="A38" s="13"/>
      <c r="B38" s="1" t="s">
        <v>7</v>
      </c>
      <c r="C38" s="66">
        <f>SUM(C27:C37)</f>
        <v>35050358</v>
      </c>
      <c r="D38" s="66">
        <f t="shared" ref="D38:L38" si="3">SUM(D27:D37)</f>
        <v>14231823.76</v>
      </c>
      <c r="E38" s="66">
        <f t="shared" si="3"/>
        <v>14231681.439999999</v>
      </c>
      <c r="F38" s="66">
        <f t="shared" si="3"/>
        <v>142.32</v>
      </c>
      <c r="G38" s="66">
        <f t="shared" si="3"/>
        <v>0</v>
      </c>
      <c r="H38" s="66">
        <f t="shared" si="3"/>
        <v>20768534.239999998</v>
      </c>
      <c r="I38" s="66">
        <f t="shared" si="3"/>
        <v>20768326.559999999</v>
      </c>
      <c r="J38" s="66">
        <f t="shared" si="3"/>
        <v>207.68</v>
      </c>
      <c r="K38" s="66">
        <f t="shared" si="3"/>
        <v>0</v>
      </c>
      <c r="L38" s="66">
        <f t="shared" si="3"/>
        <v>50000</v>
      </c>
    </row>
    <row r="39" spans="1:12" s="11" customFormat="1" ht="27" customHeight="1" x14ac:dyDescent="0.2">
      <c r="A39" s="77" t="s">
        <v>9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</row>
    <row r="40" spans="1:12" s="11" customFormat="1" ht="36.75" customHeight="1" x14ac:dyDescent="0.2">
      <c r="A40" s="14">
        <v>1</v>
      </c>
      <c r="B40" s="39" t="s">
        <v>67</v>
      </c>
      <c r="C40" s="72">
        <f>D40+H40+L40</f>
        <v>41000410.000000007</v>
      </c>
      <c r="D40" s="72">
        <f>SUM(E40:G44)</f>
        <v>5111870.99</v>
      </c>
      <c r="E40" s="72">
        <v>5111819.87</v>
      </c>
      <c r="F40" s="72">
        <v>51.12</v>
      </c>
      <c r="G40" s="72">
        <v>0</v>
      </c>
      <c r="H40" s="72">
        <f>SUM(I40:K44)</f>
        <v>35888539.010000005</v>
      </c>
      <c r="I40" s="72">
        <v>35888180.130000003</v>
      </c>
      <c r="J40" s="72">
        <v>358.88</v>
      </c>
      <c r="K40" s="72">
        <v>0</v>
      </c>
      <c r="L40" s="82">
        <v>0</v>
      </c>
    </row>
    <row r="41" spans="1:12" s="11" customFormat="1" ht="36.75" customHeight="1" x14ac:dyDescent="0.2">
      <c r="A41" s="14">
        <f>A40+1</f>
        <v>2</v>
      </c>
      <c r="B41" s="39" t="s">
        <v>68</v>
      </c>
      <c r="C41" s="73"/>
      <c r="D41" s="73"/>
      <c r="E41" s="73"/>
      <c r="F41" s="73"/>
      <c r="G41" s="73"/>
      <c r="H41" s="73"/>
      <c r="I41" s="73"/>
      <c r="J41" s="73"/>
      <c r="K41" s="73"/>
      <c r="L41" s="83"/>
    </row>
    <row r="42" spans="1:12" s="11" customFormat="1" ht="36.75" customHeight="1" x14ac:dyDescent="0.2">
      <c r="A42" s="14">
        <f t="shared" ref="A42:A44" si="4">A41+1</f>
        <v>3</v>
      </c>
      <c r="B42" s="39" t="s">
        <v>69</v>
      </c>
      <c r="C42" s="73"/>
      <c r="D42" s="73"/>
      <c r="E42" s="73"/>
      <c r="F42" s="73"/>
      <c r="G42" s="73"/>
      <c r="H42" s="73"/>
      <c r="I42" s="73"/>
      <c r="J42" s="73"/>
      <c r="K42" s="73"/>
      <c r="L42" s="83"/>
    </row>
    <row r="43" spans="1:12" s="11" customFormat="1" ht="36.75" customHeight="1" x14ac:dyDescent="0.2">
      <c r="A43" s="14">
        <f t="shared" si="4"/>
        <v>4</v>
      </c>
      <c r="B43" s="39" t="s">
        <v>70</v>
      </c>
      <c r="C43" s="73"/>
      <c r="D43" s="73"/>
      <c r="E43" s="73"/>
      <c r="F43" s="73"/>
      <c r="G43" s="73"/>
      <c r="H43" s="73"/>
      <c r="I43" s="73"/>
      <c r="J43" s="73"/>
      <c r="K43" s="73"/>
      <c r="L43" s="83"/>
    </row>
    <row r="44" spans="1:12" s="11" customFormat="1" ht="36.75" customHeight="1" x14ac:dyDescent="0.2">
      <c r="A44" s="14">
        <f t="shared" si="4"/>
        <v>5</v>
      </c>
      <c r="B44" s="39" t="s">
        <v>71</v>
      </c>
      <c r="C44" s="73"/>
      <c r="D44" s="73"/>
      <c r="E44" s="73"/>
      <c r="F44" s="73"/>
      <c r="G44" s="73"/>
      <c r="H44" s="73"/>
      <c r="I44" s="73"/>
      <c r="J44" s="73"/>
      <c r="K44" s="73"/>
      <c r="L44" s="83"/>
    </row>
    <row r="45" spans="1:12" s="11" customFormat="1" ht="63.75" customHeight="1" x14ac:dyDescent="0.2">
      <c r="A45" s="14"/>
      <c r="B45" s="39" t="s">
        <v>44</v>
      </c>
      <c r="C45" s="47">
        <f>D45+H45+L45</f>
        <v>50000</v>
      </c>
      <c r="D45" s="47">
        <f>SUM(E45:G45)</f>
        <v>0</v>
      </c>
      <c r="E45" s="47">
        <v>0</v>
      </c>
      <c r="F45" s="47">
        <v>0</v>
      </c>
      <c r="G45" s="47">
        <v>0</v>
      </c>
      <c r="H45" s="47">
        <f>SUM(I45:K45)</f>
        <v>0</v>
      </c>
      <c r="I45" s="47">
        <v>0</v>
      </c>
      <c r="J45" s="47">
        <v>0</v>
      </c>
      <c r="K45" s="47">
        <v>0</v>
      </c>
      <c r="L45" s="50">
        <v>50000</v>
      </c>
    </row>
    <row r="46" spans="1:12" s="11" customFormat="1" ht="48.75" customHeight="1" x14ac:dyDescent="0.2">
      <c r="A46" s="14"/>
      <c r="B46" s="43" t="s">
        <v>54</v>
      </c>
      <c r="C46" s="48">
        <f>D46+H46+L46</f>
        <v>24000</v>
      </c>
      <c r="D46" s="48">
        <f>SUM(E46:G46)</f>
        <v>0</v>
      </c>
      <c r="E46" s="48">
        <v>0</v>
      </c>
      <c r="F46" s="48">
        <v>0</v>
      </c>
      <c r="G46" s="48">
        <v>0</v>
      </c>
      <c r="H46" s="48">
        <f>SUM(I46:K46)</f>
        <v>0</v>
      </c>
      <c r="I46" s="48">
        <v>0</v>
      </c>
      <c r="J46" s="48">
        <v>0</v>
      </c>
      <c r="K46" s="48">
        <v>0</v>
      </c>
      <c r="L46" s="49">
        <v>24000</v>
      </c>
    </row>
    <row r="47" spans="1:12" s="11" customFormat="1" ht="36.75" customHeight="1" x14ac:dyDescent="0.2">
      <c r="A47" s="40"/>
      <c r="B47" s="1" t="s">
        <v>10</v>
      </c>
      <c r="C47" s="47">
        <f>D47+H47+L47</f>
        <v>41074410.000000007</v>
      </c>
      <c r="D47" s="47">
        <f>E47+F47</f>
        <v>5111870.99</v>
      </c>
      <c r="E47" s="47">
        <f>E40</f>
        <v>5111819.87</v>
      </c>
      <c r="F47" s="47">
        <f>F40</f>
        <v>51.12</v>
      </c>
      <c r="G47" s="47">
        <f t="shared" ref="G47:L47" si="5">SUM(G40:G46)</f>
        <v>0</v>
      </c>
      <c r="H47" s="47">
        <f>I47+J47</f>
        <v>35888539.010000005</v>
      </c>
      <c r="I47" s="47">
        <f>I40</f>
        <v>35888180.130000003</v>
      </c>
      <c r="J47" s="47">
        <f>J40</f>
        <v>358.88</v>
      </c>
      <c r="K47" s="47">
        <f t="shared" si="5"/>
        <v>0</v>
      </c>
      <c r="L47" s="47">
        <f t="shared" si="5"/>
        <v>74000</v>
      </c>
    </row>
    <row r="48" spans="1:12" s="11" customFormat="1" ht="27" customHeight="1" x14ac:dyDescent="0.2">
      <c r="A48" s="77" t="s">
        <v>11</v>
      </c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</row>
    <row r="49" spans="1:12" s="11" customFormat="1" ht="32.25" customHeight="1" x14ac:dyDescent="0.2">
      <c r="A49" s="14">
        <v>1</v>
      </c>
      <c r="B49" s="53" t="s">
        <v>37</v>
      </c>
      <c r="C49" s="72">
        <f>D49+H49+L49</f>
        <v>26038422</v>
      </c>
      <c r="D49" s="72">
        <f>E49+F49+G49</f>
        <v>6209791.6200000001</v>
      </c>
      <c r="E49" s="72">
        <v>5714683.4900000002</v>
      </c>
      <c r="F49" s="72">
        <v>51.18</v>
      </c>
      <c r="G49" s="72">
        <v>495056.95</v>
      </c>
      <c r="H49" s="72">
        <f>I49+J49+K49</f>
        <v>19828630.379999999</v>
      </c>
      <c r="I49" s="72">
        <v>19230289.059999999</v>
      </c>
      <c r="J49" s="72">
        <v>198.27</v>
      </c>
      <c r="K49" s="72">
        <v>598143.05000000005</v>
      </c>
      <c r="L49" s="82">
        <v>0</v>
      </c>
    </row>
    <row r="50" spans="1:12" s="11" customFormat="1" ht="37.5" customHeight="1" x14ac:dyDescent="0.2">
      <c r="A50" s="14">
        <f>A49+1</f>
        <v>2</v>
      </c>
      <c r="B50" s="53" t="s">
        <v>72</v>
      </c>
      <c r="C50" s="73"/>
      <c r="D50" s="73"/>
      <c r="E50" s="73"/>
      <c r="F50" s="73"/>
      <c r="G50" s="73"/>
      <c r="H50" s="73"/>
      <c r="I50" s="73"/>
      <c r="J50" s="73"/>
      <c r="K50" s="73"/>
      <c r="L50" s="83"/>
    </row>
    <row r="51" spans="1:12" s="11" customFormat="1" ht="30" customHeight="1" x14ac:dyDescent="0.2">
      <c r="A51" s="14">
        <f t="shared" ref="A51:A60" si="6">A50+1</f>
        <v>3</v>
      </c>
      <c r="B51" s="53" t="s">
        <v>73</v>
      </c>
      <c r="C51" s="73"/>
      <c r="D51" s="73"/>
      <c r="E51" s="73"/>
      <c r="F51" s="73"/>
      <c r="G51" s="73"/>
      <c r="H51" s="73"/>
      <c r="I51" s="73"/>
      <c r="J51" s="73"/>
      <c r="K51" s="73"/>
      <c r="L51" s="83"/>
    </row>
    <row r="52" spans="1:12" s="11" customFormat="1" ht="36" customHeight="1" x14ac:dyDescent="0.2">
      <c r="A52" s="14">
        <f t="shared" si="6"/>
        <v>4</v>
      </c>
      <c r="B52" s="53" t="s">
        <v>74</v>
      </c>
      <c r="C52" s="73"/>
      <c r="D52" s="73"/>
      <c r="E52" s="73"/>
      <c r="F52" s="73"/>
      <c r="G52" s="73"/>
      <c r="H52" s="73"/>
      <c r="I52" s="73"/>
      <c r="J52" s="73"/>
      <c r="K52" s="73"/>
      <c r="L52" s="83"/>
    </row>
    <row r="53" spans="1:12" s="11" customFormat="1" ht="27" customHeight="1" x14ac:dyDescent="0.2">
      <c r="A53" s="14">
        <f t="shared" si="6"/>
        <v>5</v>
      </c>
      <c r="B53" s="53" t="s">
        <v>75</v>
      </c>
      <c r="C53" s="73"/>
      <c r="D53" s="73"/>
      <c r="E53" s="73"/>
      <c r="F53" s="73"/>
      <c r="G53" s="73"/>
      <c r="H53" s="73"/>
      <c r="I53" s="73"/>
      <c r="J53" s="73"/>
      <c r="K53" s="73"/>
      <c r="L53" s="83"/>
    </row>
    <row r="54" spans="1:12" s="11" customFormat="1" ht="38.25" customHeight="1" x14ac:dyDescent="0.2">
      <c r="A54" s="14">
        <f t="shared" si="6"/>
        <v>6</v>
      </c>
      <c r="B54" s="39" t="s">
        <v>76</v>
      </c>
      <c r="C54" s="73"/>
      <c r="D54" s="73"/>
      <c r="E54" s="73"/>
      <c r="F54" s="73"/>
      <c r="G54" s="73"/>
      <c r="H54" s="73"/>
      <c r="I54" s="73"/>
      <c r="J54" s="73"/>
      <c r="K54" s="73"/>
      <c r="L54" s="83"/>
    </row>
    <row r="55" spans="1:12" s="11" customFormat="1" ht="35.25" customHeight="1" x14ac:dyDescent="0.2">
      <c r="A55" s="14">
        <f t="shared" si="6"/>
        <v>7</v>
      </c>
      <c r="B55" s="39" t="s">
        <v>77</v>
      </c>
      <c r="C55" s="73"/>
      <c r="D55" s="73"/>
      <c r="E55" s="73"/>
      <c r="F55" s="73"/>
      <c r="G55" s="73"/>
      <c r="H55" s="73"/>
      <c r="I55" s="73"/>
      <c r="J55" s="73"/>
      <c r="K55" s="73"/>
      <c r="L55" s="83"/>
    </row>
    <row r="56" spans="1:12" s="11" customFormat="1" ht="39.75" customHeight="1" x14ac:dyDescent="0.2">
      <c r="A56" s="14">
        <f t="shared" si="6"/>
        <v>8</v>
      </c>
      <c r="B56" s="39" t="s">
        <v>78</v>
      </c>
      <c r="C56" s="73"/>
      <c r="D56" s="73"/>
      <c r="E56" s="73"/>
      <c r="F56" s="73"/>
      <c r="G56" s="73"/>
      <c r="H56" s="73"/>
      <c r="I56" s="73"/>
      <c r="J56" s="73"/>
      <c r="K56" s="73"/>
      <c r="L56" s="83"/>
    </row>
    <row r="57" spans="1:12" s="11" customFormat="1" ht="31.5" customHeight="1" x14ac:dyDescent="0.2">
      <c r="A57" s="14">
        <f t="shared" si="6"/>
        <v>9</v>
      </c>
      <c r="B57" s="39" t="s">
        <v>79</v>
      </c>
      <c r="C57" s="73"/>
      <c r="D57" s="73"/>
      <c r="E57" s="73"/>
      <c r="F57" s="73"/>
      <c r="G57" s="73"/>
      <c r="H57" s="73"/>
      <c r="I57" s="73"/>
      <c r="J57" s="73"/>
      <c r="K57" s="73"/>
      <c r="L57" s="83"/>
    </row>
    <row r="58" spans="1:12" s="11" customFormat="1" ht="40.5" customHeight="1" x14ac:dyDescent="0.2">
      <c r="A58" s="14">
        <f t="shared" si="6"/>
        <v>10</v>
      </c>
      <c r="B58" s="39" t="s">
        <v>31</v>
      </c>
      <c r="C58" s="73"/>
      <c r="D58" s="73"/>
      <c r="E58" s="73"/>
      <c r="F58" s="73"/>
      <c r="G58" s="73"/>
      <c r="H58" s="73"/>
      <c r="I58" s="73"/>
      <c r="J58" s="73"/>
      <c r="K58" s="73"/>
      <c r="L58" s="83"/>
    </row>
    <row r="59" spans="1:12" s="11" customFormat="1" ht="37.5" customHeight="1" x14ac:dyDescent="0.2">
      <c r="A59" s="14">
        <f t="shared" si="6"/>
        <v>11</v>
      </c>
      <c r="B59" s="39" t="s">
        <v>50</v>
      </c>
      <c r="C59" s="73"/>
      <c r="D59" s="73"/>
      <c r="E59" s="73"/>
      <c r="F59" s="73"/>
      <c r="G59" s="73"/>
      <c r="H59" s="73"/>
      <c r="I59" s="73"/>
      <c r="J59" s="73"/>
      <c r="K59" s="73"/>
      <c r="L59" s="83"/>
    </row>
    <row r="60" spans="1:12" s="11" customFormat="1" ht="37.5" customHeight="1" x14ac:dyDescent="0.2">
      <c r="A60" s="14">
        <f t="shared" si="6"/>
        <v>12</v>
      </c>
      <c r="B60" s="39" t="s">
        <v>51</v>
      </c>
      <c r="C60" s="73"/>
      <c r="D60" s="73"/>
      <c r="E60" s="73"/>
      <c r="F60" s="73"/>
      <c r="G60" s="73"/>
      <c r="H60" s="73"/>
      <c r="I60" s="73"/>
      <c r="J60" s="73"/>
      <c r="K60" s="73"/>
      <c r="L60" s="83"/>
    </row>
    <row r="61" spans="1:12" s="11" customFormat="1" ht="37.5" customHeight="1" x14ac:dyDescent="0.2">
      <c r="A61" s="14">
        <v>13</v>
      </c>
      <c r="B61" s="39" t="s">
        <v>80</v>
      </c>
      <c r="C61" s="73"/>
      <c r="D61" s="73"/>
      <c r="E61" s="73"/>
      <c r="F61" s="73"/>
      <c r="G61" s="73"/>
      <c r="H61" s="73"/>
      <c r="I61" s="73"/>
      <c r="J61" s="73"/>
      <c r="K61" s="73"/>
      <c r="L61" s="83"/>
    </row>
    <row r="62" spans="1:12" s="11" customFormat="1" ht="37.5" customHeight="1" x14ac:dyDescent="0.2">
      <c r="A62" s="14">
        <v>14</v>
      </c>
      <c r="B62" s="39" t="s">
        <v>32</v>
      </c>
      <c r="C62" s="73"/>
      <c r="D62" s="73"/>
      <c r="E62" s="73"/>
      <c r="F62" s="73"/>
      <c r="G62" s="73"/>
      <c r="H62" s="73"/>
      <c r="I62" s="73"/>
      <c r="J62" s="73"/>
      <c r="K62" s="73"/>
      <c r="L62" s="83"/>
    </row>
    <row r="63" spans="1:12" s="11" customFormat="1" ht="37.5" customHeight="1" x14ac:dyDescent="0.2">
      <c r="A63" s="14">
        <v>15</v>
      </c>
      <c r="B63" s="39" t="s">
        <v>81</v>
      </c>
      <c r="C63" s="73"/>
      <c r="D63" s="73"/>
      <c r="E63" s="73"/>
      <c r="F63" s="73"/>
      <c r="G63" s="73"/>
      <c r="H63" s="73"/>
      <c r="I63" s="73"/>
      <c r="J63" s="73"/>
      <c r="K63" s="73"/>
      <c r="L63" s="83"/>
    </row>
    <row r="64" spans="1:12" s="11" customFormat="1" ht="37.5" customHeight="1" x14ac:dyDescent="0.2">
      <c r="A64" s="14">
        <v>16</v>
      </c>
      <c r="B64" s="39" t="s">
        <v>53</v>
      </c>
      <c r="C64" s="73"/>
      <c r="D64" s="73"/>
      <c r="E64" s="73"/>
      <c r="F64" s="73"/>
      <c r="G64" s="73"/>
      <c r="H64" s="73"/>
      <c r="I64" s="73"/>
      <c r="J64" s="73"/>
      <c r="K64" s="73"/>
      <c r="L64" s="83"/>
    </row>
    <row r="65" spans="1:12" s="11" customFormat="1" ht="37.5" customHeight="1" x14ac:dyDescent="0.2">
      <c r="A65" s="14">
        <v>17</v>
      </c>
      <c r="B65" s="39" t="s">
        <v>52</v>
      </c>
      <c r="C65" s="73"/>
      <c r="D65" s="73"/>
      <c r="E65" s="73"/>
      <c r="F65" s="73"/>
      <c r="G65" s="73"/>
      <c r="H65" s="73"/>
      <c r="I65" s="73"/>
      <c r="J65" s="73"/>
      <c r="K65" s="73"/>
      <c r="L65" s="83"/>
    </row>
    <row r="66" spans="1:12" s="11" customFormat="1" ht="37.5" customHeight="1" x14ac:dyDescent="0.2">
      <c r="A66" s="14">
        <v>18</v>
      </c>
      <c r="B66" s="39" t="s">
        <v>33</v>
      </c>
      <c r="C66" s="73"/>
      <c r="D66" s="73"/>
      <c r="E66" s="73"/>
      <c r="F66" s="73"/>
      <c r="G66" s="73"/>
      <c r="H66" s="73"/>
      <c r="I66" s="73"/>
      <c r="J66" s="73"/>
      <c r="K66" s="73"/>
      <c r="L66" s="83"/>
    </row>
    <row r="67" spans="1:12" s="11" customFormat="1" ht="37.5" customHeight="1" x14ac:dyDescent="0.2">
      <c r="A67" s="14">
        <v>19</v>
      </c>
      <c r="B67" s="39" t="s">
        <v>38</v>
      </c>
      <c r="C67" s="73"/>
      <c r="D67" s="73"/>
      <c r="E67" s="73"/>
      <c r="F67" s="73"/>
      <c r="G67" s="73"/>
      <c r="H67" s="73"/>
      <c r="I67" s="73"/>
      <c r="J67" s="73"/>
      <c r="K67" s="73"/>
      <c r="L67" s="83"/>
    </row>
    <row r="68" spans="1:12" s="11" customFormat="1" ht="37.5" customHeight="1" x14ac:dyDescent="0.2">
      <c r="A68" s="14">
        <v>20</v>
      </c>
      <c r="B68" s="39" t="s">
        <v>39</v>
      </c>
      <c r="C68" s="73"/>
      <c r="D68" s="73"/>
      <c r="E68" s="73"/>
      <c r="F68" s="73"/>
      <c r="G68" s="73"/>
      <c r="H68" s="73"/>
      <c r="I68" s="73"/>
      <c r="J68" s="73"/>
      <c r="K68" s="73"/>
      <c r="L68" s="83"/>
    </row>
    <row r="69" spans="1:12" s="11" customFormat="1" ht="37.5" customHeight="1" x14ac:dyDescent="0.2">
      <c r="A69" s="14">
        <v>21</v>
      </c>
      <c r="B69" s="39" t="s">
        <v>40</v>
      </c>
      <c r="C69" s="69"/>
      <c r="D69" s="69"/>
      <c r="E69" s="69"/>
      <c r="F69" s="69"/>
      <c r="G69" s="69"/>
      <c r="H69" s="69"/>
      <c r="I69" s="69"/>
      <c r="J69" s="69"/>
      <c r="K69" s="69"/>
      <c r="L69" s="69"/>
    </row>
    <row r="70" spans="1:12" s="11" customFormat="1" ht="66.75" customHeight="1" x14ac:dyDescent="0.2">
      <c r="A70" s="14"/>
      <c r="B70" s="39" t="s">
        <v>44</v>
      </c>
      <c r="C70" s="63">
        <f>L70</f>
        <v>89000</v>
      </c>
      <c r="D70" s="63">
        <v>0</v>
      </c>
      <c r="E70" s="63">
        <v>0</v>
      </c>
      <c r="F70" s="63">
        <v>0</v>
      </c>
      <c r="G70" s="63">
        <v>0</v>
      </c>
      <c r="H70" s="63">
        <f>I70+J70+K70</f>
        <v>0</v>
      </c>
      <c r="I70" s="63">
        <v>0</v>
      </c>
      <c r="J70" s="63">
        <v>0</v>
      </c>
      <c r="K70" s="63">
        <v>0</v>
      </c>
      <c r="L70" s="63">
        <v>89000</v>
      </c>
    </row>
    <row r="71" spans="1:12" s="11" customFormat="1" ht="27" customHeight="1" x14ac:dyDescent="0.2">
      <c r="A71" s="40"/>
      <c r="B71" s="1" t="s">
        <v>12</v>
      </c>
      <c r="C71" s="40">
        <f t="shared" ref="C71:L71" si="7">SUM(C49:C70)</f>
        <v>26127422</v>
      </c>
      <c r="D71" s="45">
        <f t="shared" si="7"/>
        <v>6209791.6200000001</v>
      </c>
      <c r="E71" s="45">
        <f t="shared" si="7"/>
        <v>5714683.4900000002</v>
      </c>
      <c r="F71" s="45">
        <f t="shared" si="7"/>
        <v>51.18</v>
      </c>
      <c r="G71" s="45">
        <f t="shared" si="7"/>
        <v>495056.95</v>
      </c>
      <c r="H71" s="45">
        <f t="shared" si="7"/>
        <v>19828630.379999999</v>
      </c>
      <c r="I71" s="45">
        <f t="shared" si="7"/>
        <v>19230289.059999999</v>
      </c>
      <c r="J71" s="45">
        <f t="shared" si="7"/>
        <v>198.27</v>
      </c>
      <c r="K71" s="45">
        <f t="shared" si="7"/>
        <v>598143.05000000005</v>
      </c>
      <c r="L71" s="45">
        <f t="shared" si="7"/>
        <v>89000</v>
      </c>
    </row>
    <row r="72" spans="1:12" s="11" customFormat="1" ht="27" customHeight="1" x14ac:dyDescent="0.2">
      <c r="A72" s="77" t="s">
        <v>13</v>
      </c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</row>
    <row r="73" spans="1:12" s="11" customFormat="1" ht="35.25" customHeight="1" x14ac:dyDescent="0.2">
      <c r="A73" s="15">
        <v>1</v>
      </c>
      <c r="B73" s="54" t="s">
        <v>43</v>
      </c>
      <c r="C73" s="79">
        <f>D73+H73+L73</f>
        <v>23755266</v>
      </c>
      <c r="D73" s="79">
        <f>E73+F73+G73</f>
        <v>16201044.810000001</v>
      </c>
      <c r="E73" s="79">
        <v>16200881.800000001</v>
      </c>
      <c r="F73" s="79">
        <v>163.01</v>
      </c>
      <c r="G73" s="79">
        <v>0</v>
      </c>
      <c r="H73" s="79">
        <f>I73+J73+K73</f>
        <v>7554221.1900000004</v>
      </c>
      <c r="I73" s="79">
        <v>7554145.6500000004</v>
      </c>
      <c r="J73" s="79">
        <v>75.540000000000006</v>
      </c>
      <c r="K73" s="79">
        <v>0</v>
      </c>
      <c r="L73" s="82">
        <v>0</v>
      </c>
    </row>
    <row r="74" spans="1:12" s="11" customFormat="1" ht="36.75" customHeight="1" x14ac:dyDescent="0.2">
      <c r="A74" s="15">
        <f>A73+1</f>
        <v>2</v>
      </c>
      <c r="B74" s="54" t="s">
        <v>41</v>
      </c>
      <c r="C74" s="80"/>
      <c r="D74" s="80"/>
      <c r="E74" s="80"/>
      <c r="F74" s="80"/>
      <c r="G74" s="80"/>
      <c r="H74" s="80"/>
      <c r="I74" s="80"/>
      <c r="J74" s="80"/>
      <c r="K74" s="80"/>
      <c r="L74" s="83"/>
    </row>
    <row r="75" spans="1:12" s="11" customFormat="1" ht="36.75" customHeight="1" x14ac:dyDescent="0.2">
      <c r="A75" s="15">
        <f t="shared" ref="A75:A76" si="8">A74+1</f>
        <v>3</v>
      </c>
      <c r="B75" s="54" t="s">
        <v>34</v>
      </c>
      <c r="C75" s="80"/>
      <c r="D75" s="80"/>
      <c r="E75" s="80"/>
      <c r="F75" s="80"/>
      <c r="G75" s="80"/>
      <c r="H75" s="80"/>
      <c r="I75" s="80"/>
      <c r="J75" s="80"/>
      <c r="K75" s="80"/>
      <c r="L75" s="83"/>
    </row>
    <row r="76" spans="1:12" s="11" customFormat="1" ht="38.25" customHeight="1" x14ac:dyDescent="0.2">
      <c r="A76" s="15">
        <f t="shared" si="8"/>
        <v>4</v>
      </c>
      <c r="B76" s="54" t="s">
        <v>42</v>
      </c>
      <c r="C76" s="80"/>
      <c r="D76" s="80"/>
      <c r="E76" s="80"/>
      <c r="F76" s="80"/>
      <c r="G76" s="80"/>
      <c r="H76" s="80"/>
      <c r="I76" s="80"/>
      <c r="J76" s="80"/>
      <c r="K76" s="80"/>
      <c r="L76" s="83"/>
    </row>
    <row r="77" spans="1:12" s="11" customFormat="1" ht="38.25" customHeight="1" x14ac:dyDescent="0.2">
      <c r="A77" s="15">
        <v>5</v>
      </c>
      <c r="B77" s="54" t="s">
        <v>35</v>
      </c>
      <c r="C77" s="80"/>
      <c r="D77" s="80"/>
      <c r="E77" s="80"/>
      <c r="F77" s="80"/>
      <c r="G77" s="80"/>
      <c r="H77" s="80"/>
      <c r="I77" s="80"/>
      <c r="J77" s="80"/>
      <c r="K77" s="80"/>
      <c r="L77" s="83"/>
    </row>
    <row r="78" spans="1:12" s="11" customFormat="1" ht="38.25" customHeight="1" x14ac:dyDescent="0.2">
      <c r="A78" s="15">
        <v>6</v>
      </c>
      <c r="B78" s="54" t="s">
        <v>36</v>
      </c>
      <c r="C78" s="80"/>
      <c r="D78" s="80"/>
      <c r="E78" s="80"/>
      <c r="F78" s="80"/>
      <c r="G78" s="80"/>
      <c r="H78" s="80"/>
      <c r="I78" s="80"/>
      <c r="J78" s="80"/>
      <c r="K78" s="80"/>
      <c r="L78" s="83"/>
    </row>
    <row r="79" spans="1:12" s="11" customFormat="1" ht="38.25" customHeight="1" x14ac:dyDescent="0.2">
      <c r="A79" s="15">
        <v>7</v>
      </c>
      <c r="B79" s="54" t="s">
        <v>49</v>
      </c>
      <c r="C79" s="80"/>
      <c r="D79" s="80"/>
      <c r="E79" s="80"/>
      <c r="F79" s="80"/>
      <c r="G79" s="80"/>
      <c r="H79" s="80"/>
      <c r="I79" s="80"/>
      <c r="J79" s="80"/>
      <c r="K79" s="80"/>
      <c r="L79" s="83"/>
    </row>
    <row r="80" spans="1:12" s="11" customFormat="1" ht="38.25" customHeight="1" x14ac:dyDescent="0.2">
      <c r="A80" s="15">
        <v>8</v>
      </c>
      <c r="B80" s="54" t="s">
        <v>82</v>
      </c>
      <c r="C80" s="80"/>
      <c r="D80" s="80"/>
      <c r="E80" s="80"/>
      <c r="F80" s="80"/>
      <c r="G80" s="80"/>
      <c r="H80" s="80"/>
      <c r="I80" s="80"/>
      <c r="J80" s="80"/>
      <c r="K80" s="80"/>
      <c r="L80" s="83"/>
    </row>
    <row r="81" spans="1:12" s="11" customFormat="1" ht="38.25" customHeight="1" x14ac:dyDescent="0.2">
      <c r="A81" s="15">
        <v>9</v>
      </c>
      <c r="B81" s="54" t="s">
        <v>83</v>
      </c>
      <c r="C81" s="81"/>
      <c r="D81" s="81"/>
      <c r="E81" s="81"/>
      <c r="F81" s="81"/>
      <c r="G81" s="81"/>
      <c r="H81" s="81"/>
      <c r="I81" s="81"/>
      <c r="J81" s="81"/>
      <c r="K81" s="81"/>
      <c r="L81" s="84"/>
    </row>
    <row r="82" spans="1:12" s="11" customFormat="1" ht="65.25" customHeight="1" x14ac:dyDescent="0.2">
      <c r="A82" s="15"/>
      <c r="B82" s="39" t="s">
        <v>44</v>
      </c>
      <c r="C82" s="51">
        <f>D82+H82+L82</f>
        <v>55000</v>
      </c>
      <c r="D82" s="51">
        <f>SUM(E82:G82)</f>
        <v>0</v>
      </c>
      <c r="E82" s="51">
        <v>0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  <c r="K82" s="51">
        <v>0</v>
      </c>
      <c r="L82" s="50">
        <v>55000</v>
      </c>
    </row>
    <row r="83" spans="1:12" s="11" customFormat="1" ht="30" customHeight="1" x14ac:dyDescent="0.2">
      <c r="A83" s="38"/>
      <c r="B83" s="1" t="s">
        <v>14</v>
      </c>
      <c r="C83" s="51">
        <f>SUM(C73:C82)</f>
        <v>23810266</v>
      </c>
      <c r="D83" s="51">
        <f t="shared" ref="D83:L83" si="9">SUM(D73:D82)</f>
        <v>16201044.810000001</v>
      </c>
      <c r="E83" s="51">
        <f t="shared" si="9"/>
        <v>16200881.800000001</v>
      </c>
      <c r="F83" s="51">
        <f t="shared" si="9"/>
        <v>163.01</v>
      </c>
      <c r="G83" s="51">
        <f t="shared" si="9"/>
        <v>0</v>
      </c>
      <c r="H83" s="51">
        <f t="shared" si="9"/>
        <v>7554221.1900000004</v>
      </c>
      <c r="I83" s="51">
        <f t="shared" si="9"/>
        <v>7554145.6500000004</v>
      </c>
      <c r="J83" s="51">
        <f t="shared" si="9"/>
        <v>75.540000000000006</v>
      </c>
      <c r="K83" s="51">
        <f t="shared" si="9"/>
        <v>0</v>
      </c>
      <c r="L83" s="51">
        <f t="shared" si="9"/>
        <v>55000</v>
      </c>
    </row>
    <row r="84" spans="1:12" s="11" customFormat="1" ht="27" customHeight="1" x14ac:dyDescent="0.2">
      <c r="A84" s="86" t="s">
        <v>15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</row>
    <row r="85" spans="1:12" s="17" customFormat="1" ht="30" customHeight="1" x14ac:dyDescent="0.2">
      <c r="A85" s="16">
        <v>1</v>
      </c>
      <c r="B85" s="62" t="s">
        <v>85</v>
      </c>
      <c r="C85" s="86">
        <f>D85+H85+L85</f>
        <v>13999066</v>
      </c>
      <c r="D85" s="86">
        <f>SUM(E85:G87)</f>
        <v>5900180.9900000002</v>
      </c>
      <c r="E85" s="85">
        <f>3168199.7+654663.58+1078332.7</f>
        <v>4901195.9800000004</v>
      </c>
      <c r="F85" s="85">
        <f>31.68+6.55+10.78</f>
        <v>49.01</v>
      </c>
      <c r="G85" s="86">
        <v>998936</v>
      </c>
      <c r="H85" s="86">
        <f>SUM(I85:K87)</f>
        <v>8098885.0099999998</v>
      </c>
      <c r="I85" s="86">
        <f>8098804.02</f>
        <v>8098804.0199999996</v>
      </c>
      <c r="J85" s="86">
        <f>80.99</f>
        <v>80.989999999999995</v>
      </c>
      <c r="K85" s="86">
        <v>0</v>
      </c>
      <c r="L85" s="85">
        <v>0</v>
      </c>
    </row>
    <row r="86" spans="1:12" s="17" customFormat="1" ht="40.5" customHeight="1" x14ac:dyDescent="0.2">
      <c r="A86" s="16">
        <v>2</v>
      </c>
      <c r="B86" s="62" t="s">
        <v>86</v>
      </c>
      <c r="C86" s="86"/>
      <c r="D86" s="86"/>
      <c r="E86" s="85"/>
      <c r="F86" s="85"/>
      <c r="G86" s="86"/>
      <c r="H86" s="86"/>
      <c r="I86" s="86"/>
      <c r="J86" s="86"/>
      <c r="K86" s="86"/>
      <c r="L86" s="85"/>
    </row>
    <row r="87" spans="1:12" s="17" customFormat="1" ht="36.75" customHeight="1" x14ac:dyDescent="0.2">
      <c r="A87" s="16">
        <v>3</v>
      </c>
      <c r="B87" s="62" t="s">
        <v>90</v>
      </c>
      <c r="C87" s="86"/>
      <c r="D87" s="86"/>
      <c r="E87" s="85"/>
      <c r="F87" s="85"/>
      <c r="G87" s="86"/>
      <c r="H87" s="86"/>
      <c r="I87" s="86"/>
      <c r="J87" s="86"/>
      <c r="K87" s="86"/>
      <c r="L87" s="85"/>
    </row>
    <row r="88" spans="1:12" s="17" customFormat="1" ht="27" customHeight="1" x14ac:dyDescent="0.2">
      <c r="A88" s="16"/>
      <c r="B88" s="1" t="s">
        <v>21</v>
      </c>
      <c r="C88" s="51">
        <f>SUM(C85:C87)</f>
        <v>13999066</v>
      </c>
      <c r="D88" s="51">
        <f t="shared" ref="D88:L88" si="10">SUM(D85:D87)</f>
        <v>5900180.9900000002</v>
      </c>
      <c r="E88" s="51">
        <f t="shared" si="10"/>
        <v>4901195.9800000004</v>
      </c>
      <c r="F88" s="51">
        <f t="shared" si="10"/>
        <v>49.01</v>
      </c>
      <c r="G88" s="51">
        <f t="shared" si="10"/>
        <v>998936</v>
      </c>
      <c r="H88" s="51">
        <f t="shared" si="10"/>
        <v>8098885.0099999998</v>
      </c>
      <c r="I88" s="51">
        <f t="shared" si="10"/>
        <v>8098804.0199999996</v>
      </c>
      <c r="J88" s="51">
        <f t="shared" si="10"/>
        <v>80.989999999999995</v>
      </c>
      <c r="K88" s="51">
        <f t="shared" si="10"/>
        <v>0</v>
      </c>
      <c r="L88" s="51">
        <f t="shared" si="10"/>
        <v>0</v>
      </c>
    </row>
    <row r="89" spans="1:12" s="17" customFormat="1" ht="52.5" customHeight="1" x14ac:dyDescent="0.2">
      <c r="A89" s="51"/>
      <c r="B89" s="1" t="s">
        <v>17</v>
      </c>
      <c r="C89" s="61">
        <f>C88+C83+C71+C47+C38+C25</f>
        <v>177416887.00234631</v>
      </c>
      <c r="D89" s="61">
        <f t="shared" ref="D89:L89" si="11">D88+D83+D71+D47+D38+D25</f>
        <v>56087718.8923463</v>
      </c>
      <c r="E89" s="61">
        <f t="shared" si="11"/>
        <v>54593184.970000006</v>
      </c>
      <c r="F89" s="61">
        <f t="shared" si="11"/>
        <v>540.97234630000003</v>
      </c>
      <c r="G89" s="61">
        <f t="shared" si="11"/>
        <v>1493992.95</v>
      </c>
      <c r="H89" s="61">
        <f t="shared" si="11"/>
        <v>121006168.11</v>
      </c>
      <c r="I89" s="61">
        <f t="shared" si="11"/>
        <v>120406815.03</v>
      </c>
      <c r="J89" s="61">
        <f t="shared" si="11"/>
        <v>1210.0300000000002</v>
      </c>
      <c r="K89" s="61">
        <f t="shared" si="11"/>
        <v>598143.05000000005</v>
      </c>
      <c r="L89" s="51">
        <f t="shared" si="11"/>
        <v>323000</v>
      </c>
    </row>
    <row r="90" spans="1:12" s="17" customFormat="1" ht="44.25" customHeight="1" x14ac:dyDescent="0.2">
      <c r="A90" s="18"/>
      <c r="B90" s="4"/>
      <c r="C90" s="19"/>
      <c r="D90" s="19"/>
      <c r="E90" s="19"/>
      <c r="F90" s="19"/>
      <c r="G90" s="19"/>
      <c r="H90" s="19"/>
      <c r="I90" s="19"/>
      <c r="J90" s="19"/>
      <c r="K90" s="19"/>
    </row>
    <row r="91" spans="1:12" s="17" customFormat="1" ht="48" customHeight="1" x14ac:dyDescent="0.2">
      <c r="A91" s="55" t="s">
        <v>84</v>
      </c>
      <c r="B91" s="55"/>
      <c r="C91" s="55"/>
      <c r="D91" s="55"/>
      <c r="E91" s="55"/>
      <c r="F91" s="55"/>
      <c r="G91" s="55"/>
      <c r="H91" s="55"/>
    </row>
    <row r="92" spans="1:12" s="17" customFormat="1" ht="24" customHeight="1" x14ac:dyDescent="0.2">
      <c r="A92" s="56" t="s">
        <v>89</v>
      </c>
      <c r="B92" s="57"/>
      <c r="C92" s="58"/>
      <c r="D92" s="59"/>
      <c r="E92" s="59"/>
      <c r="F92" s="59"/>
      <c r="G92" s="59"/>
      <c r="H92" s="60"/>
    </row>
    <row r="93" spans="1:12" s="17" customFormat="1" ht="48" customHeight="1" x14ac:dyDescent="0.2">
      <c r="A93" s="55"/>
      <c r="B93" s="55"/>
      <c r="C93" s="55"/>
      <c r="D93" s="55"/>
      <c r="E93" s="55"/>
      <c r="F93" s="55"/>
      <c r="G93" s="55"/>
      <c r="H93" s="55"/>
    </row>
    <row r="94" spans="1:12" s="17" customFormat="1" ht="49.5" customHeight="1" x14ac:dyDescent="0.2">
      <c r="A94" s="21">
        <f>A87+A81+A69+A44+A36+A23</f>
        <v>52</v>
      </c>
      <c r="B94" s="22"/>
      <c r="C94" s="23"/>
      <c r="D94" s="21"/>
      <c r="E94" s="21"/>
      <c r="F94" s="21"/>
      <c r="G94" s="21"/>
      <c r="H94" s="21"/>
      <c r="I94" s="21"/>
      <c r="J94" s="21"/>
      <c r="K94" s="21"/>
      <c r="L94" s="20"/>
    </row>
    <row r="95" spans="1:12" s="17" customFormat="1" ht="49.5" customHeight="1" x14ac:dyDescent="0.2">
      <c r="A95" s="21"/>
      <c r="B95" s="22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1:12" s="28" customFormat="1" ht="39" customHeight="1" x14ac:dyDescent="0.2">
      <c r="A96" s="24"/>
      <c r="B96" s="25"/>
      <c r="C96" s="26"/>
      <c r="D96" s="27"/>
      <c r="E96" s="27"/>
      <c r="F96" s="27"/>
      <c r="G96" s="27"/>
      <c r="H96" s="27"/>
      <c r="I96" s="27"/>
      <c r="J96" s="27"/>
      <c r="K96" s="27"/>
    </row>
    <row r="97" spans="1:12" x14ac:dyDescent="0.3">
      <c r="A97" s="29"/>
      <c r="B97" s="36" t="s">
        <v>87</v>
      </c>
      <c r="C97" s="37">
        <v>177416887</v>
      </c>
      <c r="D97" s="37">
        <v>177093887</v>
      </c>
      <c r="E97" s="37">
        <v>175000000</v>
      </c>
      <c r="F97" s="37">
        <v>1751</v>
      </c>
      <c r="G97" s="37">
        <v>2092136</v>
      </c>
      <c r="H97" s="37">
        <v>323000</v>
      </c>
      <c r="I97" s="37"/>
      <c r="J97" s="37"/>
      <c r="K97" s="37"/>
      <c r="L97" s="30"/>
    </row>
    <row r="98" spans="1:12" x14ac:dyDescent="0.3">
      <c r="C98" s="7"/>
      <c r="D98" s="7"/>
      <c r="E98" s="7"/>
      <c r="F98" s="7"/>
      <c r="G98" s="7"/>
      <c r="H98" s="7"/>
      <c r="I98" s="7"/>
      <c r="J98" s="7"/>
      <c r="K98" s="7"/>
    </row>
    <row r="99" spans="1:12" x14ac:dyDescent="0.3">
      <c r="C99" s="7">
        <f>C89</f>
        <v>177416887.00234631</v>
      </c>
      <c r="D99" s="27">
        <f>D89+H89</f>
        <v>177093887.00234631</v>
      </c>
      <c r="E99" s="27">
        <f t="shared" ref="E99:G99" si="12">E89+I89</f>
        <v>175000000</v>
      </c>
      <c r="F99" s="27">
        <f t="shared" si="12"/>
        <v>1751.0023463000002</v>
      </c>
      <c r="G99" s="27">
        <f t="shared" si="12"/>
        <v>2092136</v>
      </c>
      <c r="H99" s="27">
        <f>L89</f>
        <v>323000</v>
      </c>
      <c r="I99" s="7"/>
      <c r="J99" s="7"/>
      <c r="K99" s="7"/>
    </row>
    <row r="100" spans="1:12" x14ac:dyDescent="0.3">
      <c r="B100" s="5" t="s">
        <v>88</v>
      </c>
      <c r="C100" s="27">
        <f>C97-C99</f>
        <v>-2.3463070392608643E-3</v>
      </c>
      <c r="D100" s="27">
        <f>D97-D99</f>
        <v>-2.3463070392608643E-3</v>
      </c>
      <c r="E100" s="27">
        <f t="shared" ref="E100:H100" si="13">E97-E99</f>
        <v>0</v>
      </c>
      <c r="F100" s="27">
        <f t="shared" si="13"/>
        <v>-2.3463000002266199E-3</v>
      </c>
      <c r="G100" s="27">
        <f t="shared" si="13"/>
        <v>0</v>
      </c>
      <c r="H100" s="27">
        <f t="shared" si="13"/>
        <v>0</v>
      </c>
    </row>
    <row r="101" spans="1:12" x14ac:dyDescent="0.3">
      <c r="C101" s="7"/>
      <c r="D101" s="27"/>
      <c r="E101" s="27"/>
      <c r="F101" s="27"/>
      <c r="G101" s="27"/>
      <c r="H101" s="27"/>
      <c r="I101" s="27"/>
      <c r="J101" s="27"/>
      <c r="K101" s="27"/>
    </row>
    <row r="102" spans="1:12" x14ac:dyDescent="0.3">
      <c r="C102" s="7"/>
      <c r="D102" s="27"/>
      <c r="E102" s="27"/>
    </row>
    <row r="103" spans="1:12" x14ac:dyDescent="0.3">
      <c r="C103" s="7"/>
      <c r="D103" s="7"/>
      <c r="E103" s="7"/>
      <c r="F103" s="7"/>
      <c r="G103" s="7"/>
      <c r="H103" s="7"/>
      <c r="I103" s="7"/>
      <c r="J103" s="7"/>
      <c r="K103" s="7"/>
    </row>
    <row r="104" spans="1:12" x14ac:dyDescent="0.3">
      <c r="C104" s="7"/>
      <c r="G104" s="7">
        <f>F99+G99</f>
        <v>2093887.0023463001</v>
      </c>
    </row>
    <row r="105" spans="1:12" x14ac:dyDescent="0.3">
      <c r="D105" s="7"/>
    </row>
    <row r="106" spans="1:12" x14ac:dyDescent="0.3">
      <c r="E106" s="7"/>
    </row>
    <row r="107" spans="1:12" x14ac:dyDescent="0.3">
      <c r="C107" s="7"/>
    </row>
    <row r="108" spans="1:12" x14ac:dyDescent="0.3">
      <c r="C108" s="7"/>
      <c r="E108" s="7"/>
    </row>
    <row r="109" spans="1:12" x14ac:dyDescent="0.3">
      <c r="C109" s="7"/>
      <c r="E109" s="7"/>
    </row>
    <row r="110" spans="1:12" x14ac:dyDescent="0.3">
      <c r="C110" s="7"/>
      <c r="E110" s="7"/>
    </row>
    <row r="111" spans="1:12" x14ac:dyDescent="0.3">
      <c r="C111" s="7"/>
      <c r="E111" s="7"/>
    </row>
    <row r="112" spans="1:12" x14ac:dyDescent="0.3">
      <c r="C112" s="7"/>
      <c r="E112" s="7"/>
    </row>
    <row r="113" spans="3:11" x14ac:dyDescent="0.3">
      <c r="C113" s="7"/>
      <c r="D113" s="7"/>
      <c r="E113" s="7"/>
      <c r="G113" s="7"/>
      <c r="H113" s="7"/>
      <c r="I113" s="7"/>
      <c r="J113" s="7"/>
      <c r="K113" s="7"/>
    </row>
    <row r="114" spans="3:11" x14ac:dyDescent="0.3">
      <c r="C114" s="7"/>
      <c r="D114" s="7"/>
      <c r="E114" s="7"/>
      <c r="G114" s="7"/>
      <c r="H114" s="7"/>
      <c r="I114" s="7"/>
      <c r="J114" s="7"/>
      <c r="K114" s="7"/>
    </row>
    <row r="115" spans="3:11" x14ac:dyDescent="0.3">
      <c r="C115" s="7"/>
      <c r="D115" s="7"/>
      <c r="E115" s="7"/>
    </row>
    <row r="116" spans="3:11" x14ac:dyDescent="0.3">
      <c r="C116" s="7"/>
      <c r="D116" s="7"/>
      <c r="E116" s="7"/>
    </row>
    <row r="117" spans="3:11" x14ac:dyDescent="0.3">
      <c r="C117" s="7"/>
      <c r="D117" s="7"/>
      <c r="E117" s="7"/>
    </row>
    <row r="118" spans="3:11" x14ac:dyDescent="0.3">
      <c r="C118" s="7"/>
      <c r="D118" s="7"/>
      <c r="E118" s="7"/>
    </row>
    <row r="119" spans="3:11" x14ac:dyDescent="0.3">
      <c r="C119" s="7"/>
      <c r="D119" s="7"/>
      <c r="E119" s="7"/>
    </row>
    <row r="120" spans="3:11" x14ac:dyDescent="0.3">
      <c r="C120" s="7"/>
      <c r="D120" s="7"/>
      <c r="E120" s="7"/>
    </row>
    <row r="122" spans="3:11" x14ac:dyDescent="0.3">
      <c r="D122" s="7"/>
    </row>
    <row r="123" spans="3:11" x14ac:dyDescent="0.3">
      <c r="C123" s="7"/>
      <c r="D123" s="7"/>
    </row>
    <row r="125" spans="3:11" x14ac:dyDescent="0.3">
      <c r="D125" s="7"/>
    </row>
    <row r="126" spans="3:11" x14ac:dyDescent="0.3">
      <c r="C126" s="7"/>
    </row>
  </sheetData>
  <mergeCells count="83">
    <mergeCell ref="L49:L68"/>
    <mergeCell ref="C27:C34"/>
    <mergeCell ref="D27:D34"/>
    <mergeCell ref="E27:E34"/>
    <mergeCell ref="F27:F34"/>
    <mergeCell ref="G27:G34"/>
    <mergeCell ref="G49:G68"/>
    <mergeCell ref="H49:H68"/>
    <mergeCell ref="I49:I68"/>
    <mergeCell ref="J49:J68"/>
    <mergeCell ref="K49:K68"/>
    <mergeCell ref="K85:K87"/>
    <mergeCell ref="J40:J44"/>
    <mergeCell ref="K40:K44"/>
    <mergeCell ref="C40:C44"/>
    <mergeCell ref="A48:L48"/>
    <mergeCell ref="D40:D44"/>
    <mergeCell ref="L40:L44"/>
    <mergeCell ref="E40:E44"/>
    <mergeCell ref="F40:F44"/>
    <mergeCell ref="G40:G44"/>
    <mergeCell ref="H40:H44"/>
    <mergeCell ref="I40:I44"/>
    <mergeCell ref="C49:C68"/>
    <mergeCell ref="D49:D68"/>
    <mergeCell ref="E49:E68"/>
    <mergeCell ref="F49:F68"/>
    <mergeCell ref="C14:C16"/>
    <mergeCell ref="L14:L16"/>
    <mergeCell ref="H14:K14"/>
    <mergeCell ref="H15:H16"/>
    <mergeCell ref="L85:L87"/>
    <mergeCell ref="A39:L39"/>
    <mergeCell ref="C85:C87"/>
    <mergeCell ref="D85:D87"/>
    <mergeCell ref="F85:F87"/>
    <mergeCell ref="G85:G87"/>
    <mergeCell ref="A72:L72"/>
    <mergeCell ref="E85:E87"/>
    <mergeCell ref="A84:L84"/>
    <mergeCell ref="H85:H87"/>
    <mergeCell ref="I85:I87"/>
    <mergeCell ref="J85:J87"/>
    <mergeCell ref="H73:H81"/>
    <mergeCell ref="I73:I81"/>
    <mergeCell ref="J73:J81"/>
    <mergeCell ref="K73:K81"/>
    <mergeCell ref="L73:L81"/>
    <mergeCell ref="C73:C81"/>
    <mergeCell ref="D73:D81"/>
    <mergeCell ref="E73:E81"/>
    <mergeCell ref="F73:F81"/>
    <mergeCell ref="G73:G81"/>
    <mergeCell ref="A26:L26"/>
    <mergeCell ref="C20:C23"/>
    <mergeCell ref="H27:H34"/>
    <mergeCell ref="I27:I34"/>
    <mergeCell ref="J27:J34"/>
    <mergeCell ref="K27:K34"/>
    <mergeCell ref="D20:D23"/>
    <mergeCell ref="L20:L23"/>
    <mergeCell ref="E20:E23"/>
    <mergeCell ref="H20:H23"/>
    <mergeCell ref="I20:I23"/>
    <mergeCell ref="J20:J23"/>
    <mergeCell ref="K20:K23"/>
    <mergeCell ref="L27:L34"/>
    <mergeCell ref="A9:L9"/>
    <mergeCell ref="A10:L10"/>
    <mergeCell ref="A11:L11"/>
    <mergeCell ref="A12:L12"/>
    <mergeCell ref="F20:F23"/>
    <mergeCell ref="G20:G23"/>
    <mergeCell ref="D15:D16"/>
    <mergeCell ref="G15:G16"/>
    <mergeCell ref="E15:F15"/>
    <mergeCell ref="D14:G14"/>
    <mergeCell ref="A14:A16"/>
    <mergeCell ref="B14:B16"/>
    <mergeCell ref="I15:J15"/>
    <mergeCell ref="K15:K16"/>
    <mergeCell ref="A18:L18"/>
    <mergeCell ref="A19:L19"/>
  </mergeCells>
  <pageMargins left="1.3779527559055118" right="0.39370078740157483" top="1.3779527559055118" bottom="0.39370078740157483" header="0.31496062992125984" footer="0.31496062992125984"/>
  <pageSetup paperSize="8" scale="39" fitToHeight="0" orientation="landscape" r:id="rId1"/>
  <headerFooter differentFirst="1">
    <oddHeader>&amp;C&amp;P</oddHeader>
  </headerFooter>
  <rowBreaks count="2" manualBreakCount="2">
    <brk id="34" max="11" man="1"/>
    <brk id="6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2025-06-27T07:46:03Z</cp:lastPrinted>
  <dcterms:created xsi:type="dcterms:W3CDTF">2002-03-25T05:35:56Z</dcterms:created>
  <dcterms:modified xsi:type="dcterms:W3CDTF">2025-06-30T11:38:26Z</dcterms:modified>
</cp:coreProperties>
</file>