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75" windowWidth="11340" windowHeight="6195" tabRatio="803" firstSheet="1" activeTab="1"/>
  </bookViews>
  <sheets>
    <sheet name="табл1Паспорт ГП" sheetId="60" state="hidden" r:id="rId1"/>
    <sheet name="отчет индикаторы" sheetId="62" r:id="rId2"/>
    <sheet name="отчет по плану" sheetId="63" r:id="rId3"/>
    <sheet name="отчет финансирование" sheetId="64" r:id="rId4"/>
  </sheets>
  <definedNames>
    <definedName name="_xlnm.Print_Titles" localSheetId="0">'табл1Паспорт ГП'!#REF!</definedName>
    <definedName name="_xlnm.Print_Area" localSheetId="2">'отчет по плану'!$A$1:$P$160</definedName>
    <definedName name="_xlnm.Print_Area" localSheetId="3">'отчет финансирование'!$A$1:$J$155</definedName>
    <definedName name="_xlnm.Print_Area" localSheetId="0">'табл1Паспорт ГП'!$A$1:$B$89</definedName>
  </definedNames>
  <calcPr calcId="144525"/>
</workbook>
</file>

<file path=xl/calcChain.xml><?xml version="1.0" encoding="utf-8"?>
<calcChain xmlns="http://schemas.openxmlformats.org/spreadsheetml/2006/main">
  <c r="J17" i="64" l="1"/>
  <c r="I17" i="64"/>
  <c r="I12" i="63" l="1"/>
  <c r="D15" i="64" l="1"/>
  <c r="D17" i="64"/>
  <c r="D20" i="64"/>
  <c r="N19" i="63"/>
  <c r="Q8" i="63"/>
  <c r="N20" i="63"/>
  <c r="I26" i="63"/>
  <c r="I14" i="63" s="1"/>
  <c r="H39" i="64" l="1"/>
  <c r="G19" i="64"/>
  <c r="G14" i="64" s="1"/>
  <c r="H14" i="64" s="1"/>
  <c r="H79" i="64"/>
  <c r="G79" i="64"/>
  <c r="O129" i="63"/>
  <c r="O24" i="63"/>
  <c r="O12" i="63" s="1"/>
  <c r="H19" i="64" l="1"/>
  <c r="I72" i="64" l="1"/>
  <c r="O16" i="63"/>
  <c r="O17" i="63"/>
  <c r="O18" i="63"/>
  <c r="O27" i="63"/>
  <c r="O15" i="63" s="1"/>
  <c r="O26" i="63"/>
  <c r="O14" i="63" s="1"/>
  <c r="O28" i="63"/>
  <c r="O29" i="63"/>
  <c r="O31" i="63"/>
  <c r="O19" i="63" s="1"/>
  <c r="O32" i="63"/>
  <c r="O38" i="63"/>
  <c r="O45" i="63"/>
  <c r="O88" i="63"/>
  <c r="O96" i="63"/>
  <c r="O109" i="63"/>
  <c r="O128" i="63"/>
  <c r="H26" i="63" l="1"/>
  <c r="M111" i="63"/>
  <c r="M112" i="63"/>
  <c r="M113" i="63"/>
  <c r="I129" i="63" l="1"/>
  <c r="H129" i="63"/>
  <c r="M145" i="63" l="1"/>
  <c r="J145" i="63"/>
  <c r="I144" i="63"/>
  <c r="H144" i="63"/>
  <c r="J94" i="63"/>
  <c r="Q91" i="63" l="1"/>
  <c r="Q90" i="63"/>
  <c r="O23" i="63" l="1"/>
  <c r="M91" i="63"/>
  <c r="J91" i="63" l="1"/>
  <c r="I101" i="63"/>
  <c r="I102" i="63"/>
  <c r="I106" i="63" l="1"/>
  <c r="J121" i="63"/>
  <c r="I120" i="63"/>
  <c r="J139" i="63"/>
  <c r="J95" i="63" l="1"/>
  <c r="M39" i="63"/>
  <c r="H131" i="63" l="1"/>
  <c r="J137" i="63"/>
  <c r="I57" i="63"/>
  <c r="I32" i="63"/>
  <c r="H32" i="63"/>
  <c r="M148" i="63" l="1"/>
  <c r="N45" i="63" l="1"/>
  <c r="N38" i="63"/>
  <c r="N52" i="63"/>
  <c r="H19" i="62" l="1"/>
  <c r="H15" i="62"/>
  <c r="J90" i="63" l="1"/>
  <c r="J92" i="63"/>
  <c r="H17" i="64" l="1"/>
  <c r="I52" i="63"/>
  <c r="F17" i="64" l="1"/>
  <c r="N129" i="63" l="1"/>
  <c r="N130" i="63"/>
  <c r="N131" i="63"/>
  <c r="N128" i="63" l="1"/>
  <c r="M40" i="63" l="1"/>
  <c r="N32" i="63"/>
  <c r="M41" i="63" l="1"/>
  <c r="I31" i="63" l="1"/>
  <c r="H31" i="63"/>
  <c r="H52" i="63"/>
  <c r="J54" i="63"/>
  <c r="M54" i="63"/>
  <c r="I131" i="63"/>
  <c r="J131" i="63" s="1"/>
  <c r="I130" i="63"/>
  <c r="M130" i="63"/>
  <c r="M131" i="63"/>
  <c r="J130" i="63" l="1"/>
  <c r="I128" i="63"/>
  <c r="N88" i="63"/>
  <c r="H88" i="63"/>
  <c r="F73" i="64" s="1"/>
  <c r="N144" i="63"/>
  <c r="H132" i="63"/>
  <c r="J147" i="63"/>
  <c r="M147" i="63"/>
  <c r="N66" i="63" l="1"/>
  <c r="M63" i="63"/>
  <c r="M67" i="63"/>
  <c r="J67" i="63"/>
  <c r="J68" i="63"/>
  <c r="I66" i="63"/>
  <c r="H66" i="63"/>
  <c r="J63" i="63"/>
  <c r="H62" i="63"/>
  <c r="I62" i="63"/>
  <c r="I24" i="63" s="1"/>
  <c r="H24" i="63" l="1"/>
  <c r="M129" i="63"/>
  <c r="H128" i="63"/>
  <c r="J128" i="63" l="1"/>
  <c r="O20" i="63" l="1"/>
  <c r="O11" i="63" s="1"/>
  <c r="H148" i="63" l="1"/>
  <c r="N26" i="63" l="1"/>
  <c r="N27" i="63"/>
  <c r="N28" i="63"/>
  <c r="N29" i="63"/>
  <c r="N30" i="63"/>
  <c r="N31" i="63"/>
  <c r="N35" i="63"/>
  <c r="N69" i="63"/>
  <c r="N25" i="63" s="1"/>
  <c r="N13" i="63" s="1"/>
  <c r="N55" i="63"/>
  <c r="N57" i="63"/>
  <c r="N33" i="63" s="1"/>
  <c r="N21" i="63" s="1"/>
  <c r="N60" i="63"/>
  <c r="N62" i="63"/>
  <c r="N97" i="63"/>
  <c r="N98" i="63"/>
  <c r="N99" i="63"/>
  <c r="N100" i="63"/>
  <c r="N101" i="63"/>
  <c r="N102" i="63"/>
  <c r="N103" i="63"/>
  <c r="N104" i="63"/>
  <c r="N105" i="63"/>
  <c r="N107" i="63"/>
  <c r="N106" i="63" s="1"/>
  <c r="N109" i="63"/>
  <c r="N132" i="63"/>
  <c r="N135" i="63"/>
  <c r="N138" i="63"/>
  <c r="N140" i="63"/>
  <c r="N148" i="63"/>
  <c r="M146" i="63"/>
  <c r="M142" i="63"/>
  <c r="M143" i="63"/>
  <c r="M141" i="63"/>
  <c r="M139" i="63"/>
  <c r="M137" i="63"/>
  <c r="M136" i="63"/>
  <c r="M133" i="63"/>
  <c r="M121" i="63"/>
  <c r="M119" i="63"/>
  <c r="M118" i="63"/>
  <c r="M117" i="63"/>
  <c r="M116" i="63"/>
  <c r="M115" i="63"/>
  <c r="M114" i="63"/>
  <c r="M110" i="63"/>
  <c r="M108" i="63"/>
  <c r="M98" i="63"/>
  <c r="M90" i="63"/>
  <c r="M32" i="63" s="1"/>
  <c r="M20" i="63" s="1"/>
  <c r="M95" i="63"/>
  <c r="M79" i="63"/>
  <c r="M64" i="63"/>
  <c r="M65" i="63"/>
  <c r="M66" i="63"/>
  <c r="M68" i="63"/>
  <c r="M58" i="63"/>
  <c r="M59" i="63"/>
  <c r="M61" i="63"/>
  <c r="M53" i="63"/>
  <c r="M56" i="63"/>
  <c r="M51" i="63"/>
  <c r="M50" i="63"/>
  <c r="M48" i="63"/>
  <c r="M49" i="63"/>
  <c r="M47" i="63"/>
  <c r="M46" i="63"/>
  <c r="M44" i="63"/>
  <c r="M43" i="63"/>
  <c r="M42" i="63"/>
  <c r="G65" i="64"/>
  <c r="N24" i="63" l="1"/>
  <c r="M88" i="63"/>
  <c r="N14" i="63"/>
  <c r="N17" i="63"/>
  <c r="N15" i="63"/>
  <c r="N23" i="63"/>
  <c r="N16" i="63"/>
  <c r="N18" i="63"/>
  <c r="N96" i="63"/>
  <c r="I104" i="64"/>
  <c r="F105" i="64"/>
  <c r="G20" i="64"/>
  <c r="G25" i="64"/>
  <c r="G30" i="64"/>
  <c r="G35" i="64"/>
  <c r="G40" i="64"/>
  <c r="G45" i="64"/>
  <c r="G50" i="64"/>
  <c r="H50" i="64"/>
  <c r="F50" i="64"/>
  <c r="G55" i="64"/>
  <c r="G60" i="64"/>
  <c r="G70" i="64"/>
  <c r="G75" i="64"/>
  <c r="G80" i="64"/>
  <c r="G85" i="64"/>
  <c r="G90" i="64"/>
  <c r="H95" i="64"/>
  <c r="F95" i="64"/>
  <c r="H100" i="64"/>
  <c r="F100" i="64"/>
  <c r="H105" i="64"/>
  <c r="G110" i="64"/>
  <c r="G115" i="64"/>
  <c r="G120" i="64"/>
  <c r="G125" i="64"/>
  <c r="G130" i="64"/>
  <c r="G135" i="64"/>
  <c r="H135" i="64"/>
  <c r="F135" i="64"/>
  <c r="G140" i="64"/>
  <c r="G145" i="64"/>
  <c r="H93" i="64"/>
  <c r="H63" i="64"/>
  <c r="F63" i="64"/>
  <c r="F60" i="64" s="1"/>
  <c r="H48" i="64"/>
  <c r="H45" i="64" s="1"/>
  <c r="H90" i="64" l="1"/>
  <c r="H60" i="64"/>
  <c r="N12" i="63"/>
  <c r="N11" i="63" s="1"/>
  <c r="Q9" i="63" s="1"/>
  <c r="G15" i="64"/>
  <c r="E16" i="64"/>
  <c r="E17" i="64"/>
  <c r="E19" i="64"/>
  <c r="E21" i="64"/>
  <c r="E22" i="64"/>
  <c r="E24" i="64"/>
  <c r="E26" i="64"/>
  <c r="E27" i="64"/>
  <c r="E29" i="64"/>
  <c r="E31" i="64"/>
  <c r="E32" i="64"/>
  <c r="E34" i="64"/>
  <c r="E36" i="64"/>
  <c r="E37" i="64"/>
  <c r="E39" i="64"/>
  <c r="E41" i="64"/>
  <c r="E42" i="64"/>
  <c r="E44" i="64"/>
  <c r="E46" i="64"/>
  <c r="E47" i="64"/>
  <c r="E49" i="64"/>
  <c r="E50" i="64"/>
  <c r="E51" i="64"/>
  <c r="E52" i="64"/>
  <c r="E53" i="64"/>
  <c r="E54" i="64"/>
  <c r="E56" i="64"/>
  <c r="E57" i="64"/>
  <c r="E59" i="64"/>
  <c r="E60" i="64"/>
  <c r="E61" i="64"/>
  <c r="E62" i="64"/>
  <c r="E63" i="64"/>
  <c r="J63" i="64" s="1"/>
  <c r="E64" i="64"/>
  <c r="E66" i="64"/>
  <c r="E67" i="64"/>
  <c r="E69" i="64"/>
  <c r="E71" i="64"/>
  <c r="E72" i="64"/>
  <c r="J72" i="64" s="1"/>
  <c r="E74" i="64"/>
  <c r="E76" i="64"/>
  <c r="E77" i="64"/>
  <c r="E79" i="64"/>
  <c r="E81" i="64"/>
  <c r="E82" i="64"/>
  <c r="E84" i="64"/>
  <c r="E86" i="64"/>
  <c r="E87" i="64"/>
  <c r="E89" i="64"/>
  <c r="E91" i="64"/>
  <c r="E92" i="64"/>
  <c r="E94" i="64"/>
  <c r="E95" i="64"/>
  <c r="J95" i="64" s="1"/>
  <c r="E96" i="64"/>
  <c r="E97" i="64"/>
  <c r="E98" i="64"/>
  <c r="E99" i="64"/>
  <c r="E100" i="64"/>
  <c r="J100" i="64" s="1"/>
  <c r="E101" i="64"/>
  <c r="E102" i="64"/>
  <c r="E103" i="64"/>
  <c r="E104" i="64"/>
  <c r="J104" i="64" s="1"/>
  <c r="E105" i="64"/>
  <c r="E106" i="64"/>
  <c r="E107" i="64"/>
  <c r="E108" i="64"/>
  <c r="E109" i="64"/>
  <c r="E111" i="64"/>
  <c r="E112" i="64"/>
  <c r="E114" i="64"/>
  <c r="E116" i="64"/>
  <c r="E117" i="64"/>
  <c r="E119" i="64"/>
  <c r="E121" i="64"/>
  <c r="E122" i="64"/>
  <c r="E124" i="64"/>
  <c r="E126" i="64"/>
  <c r="E127" i="64"/>
  <c r="E129" i="64"/>
  <c r="E131" i="64"/>
  <c r="E132" i="64"/>
  <c r="E134" i="64"/>
  <c r="E135" i="64"/>
  <c r="E136" i="64"/>
  <c r="E137" i="64"/>
  <c r="E139" i="64"/>
  <c r="E141" i="64"/>
  <c r="E142" i="64"/>
  <c r="E144" i="64"/>
  <c r="E146" i="64"/>
  <c r="E148" i="64"/>
  <c r="E149" i="64"/>
  <c r="E11" i="64"/>
  <c r="E14" i="64"/>
  <c r="G10" i="64"/>
  <c r="J60" i="64" l="1"/>
  <c r="M34" i="63"/>
  <c r="M36" i="63"/>
  <c r="M37" i="63"/>
  <c r="H143" i="64"/>
  <c r="I140" i="63"/>
  <c r="H133" i="64" s="1"/>
  <c r="I138" i="63"/>
  <c r="I135" i="63"/>
  <c r="H123" i="64" s="1"/>
  <c r="H120" i="64" s="1"/>
  <c r="I132" i="63"/>
  <c r="H118" i="64" s="1"/>
  <c r="I118" i="64" s="1"/>
  <c r="H113" i="64"/>
  <c r="I148" i="63"/>
  <c r="I97" i="63"/>
  <c r="I98" i="63"/>
  <c r="I99" i="63"/>
  <c r="I100" i="63"/>
  <c r="I103" i="63"/>
  <c r="I104" i="63"/>
  <c r="I105" i="63"/>
  <c r="I19" i="63" s="1"/>
  <c r="I109" i="63"/>
  <c r="H88" i="64" s="1"/>
  <c r="H85" i="64" s="1"/>
  <c r="I107" i="63"/>
  <c r="H83" i="64" s="1"/>
  <c r="H80" i="64" s="1"/>
  <c r="I88" i="63"/>
  <c r="H73" i="64" s="1"/>
  <c r="I69" i="63"/>
  <c r="H68" i="64" s="1"/>
  <c r="H65" i="64" s="1"/>
  <c r="I60" i="63"/>
  <c r="I55" i="63"/>
  <c r="H43" i="64" s="1"/>
  <c r="H38" i="64"/>
  <c r="H35" i="64" s="1"/>
  <c r="I45" i="63"/>
  <c r="H33" i="64" s="1"/>
  <c r="H30" i="64" s="1"/>
  <c r="I38" i="63"/>
  <c r="H28" i="64" s="1"/>
  <c r="H25" i="64" s="1"/>
  <c r="I35" i="63"/>
  <c r="H23" i="64" s="1"/>
  <c r="I20" i="63"/>
  <c r="I30" i="63"/>
  <c r="I29" i="63"/>
  <c r="I28" i="63"/>
  <c r="I27" i="63"/>
  <c r="I25" i="63"/>
  <c r="I13" i="63" s="1"/>
  <c r="R12" i="63" s="1"/>
  <c r="H130" i="64" l="1"/>
  <c r="I130" i="64" s="1"/>
  <c r="I133" i="64"/>
  <c r="H40" i="64"/>
  <c r="I15" i="63"/>
  <c r="H20" i="64"/>
  <c r="H140" i="64"/>
  <c r="H128" i="64"/>
  <c r="H110" i="64"/>
  <c r="H58" i="64"/>
  <c r="H55" i="64" s="1"/>
  <c r="H115" i="64"/>
  <c r="I73" i="64"/>
  <c r="H70" i="64"/>
  <c r="H145" i="64"/>
  <c r="H12" i="64" s="1"/>
  <c r="I16" i="63"/>
  <c r="I17" i="63"/>
  <c r="I18" i="63"/>
  <c r="I96" i="63"/>
  <c r="H78" i="64" s="1"/>
  <c r="H75" i="64" s="1"/>
  <c r="J112" i="63"/>
  <c r="H125" i="64" l="1"/>
  <c r="I128" i="64"/>
  <c r="L18" i="64"/>
  <c r="K110" i="64"/>
  <c r="M22" i="63"/>
  <c r="J93" i="63"/>
  <c r="I125" i="64" l="1"/>
  <c r="J88" i="63"/>
  <c r="I33" i="63"/>
  <c r="I23" i="63" s="1"/>
  <c r="H18" i="64" l="1"/>
  <c r="H15" i="64" s="1"/>
  <c r="R21" i="63"/>
  <c r="I21" i="63"/>
  <c r="I11" i="63" s="1"/>
  <c r="H13" i="64" s="1"/>
  <c r="F70" i="64"/>
  <c r="E70" i="64" s="1"/>
  <c r="E73" i="64"/>
  <c r="J73" i="64" s="1"/>
  <c r="J141" i="63"/>
  <c r="J142" i="63"/>
  <c r="J143" i="63"/>
  <c r="J146" i="63"/>
  <c r="J136" i="63"/>
  <c r="J133" i="63"/>
  <c r="J119" i="63"/>
  <c r="J117" i="63"/>
  <c r="J116" i="63"/>
  <c r="J110" i="63"/>
  <c r="J111" i="63"/>
  <c r="J113" i="63"/>
  <c r="J114" i="63"/>
  <c r="J115" i="63"/>
  <c r="J79" i="63"/>
  <c r="J65" i="63"/>
  <c r="J66" i="63"/>
  <c r="J56" i="63"/>
  <c r="J58" i="63"/>
  <c r="J59" i="63"/>
  <c r="J44" i="63"/>
  <c r="J46" i="63"/>
  <c r="J47" i="63"/>
  <c r="J48" i="63"/>
  <c r="J49" i="63"/>
  <c r="J50" i="63"/>
  <c r="J51" i="63"/>
  <c r="J53" i="63"/>
  <c r="J52" i="63" s="1"/>
  <c r="J36" i="63"/>
  <c r="J37" i="63"/>
  <c r="J39" i="63"/>
  <c r="J40" i="63"/>
  <c r="J41" i="63"/>
  <c r="J42" i="63"/>
  <c r="J43" i="63"/>
  <c r="Q21" i="63" l="1"/>
  <c r="H10" i="64"/>
  <c r="M13" i="64"/>
  <c r="H21" i="62"/>
  <c r="D145" i="64" l="1"/>
  <c r="D140" i="64"/>
  <c r="D120" i="64"/>
  <c r="D115" i="64"/>
  <c r="I115" i="64" s="1"/>
  <c r="D114" i="64"/>
  <c r="D113" i="64"/>
  <c r="I113" i="64" s="1"/>
  <c r="D112" i="64"/>
  <c r="D111" i="64"/>
  <c r="D105" i="64"/>
  <c r="D100" i="64"/>
  <c r="D95" i="64"/>
  <c r="D90" i="64"/>
  <c r="D85" i="64"/>
  <c r="D80" i="64"/>
  <c r="D79" i="64"/>
  <c r="D78" i="64"/>
  <c r="D77" i="64"/>
  <c r="D76" i="64"/>
  <c r="D70" i="64"/>
  <c r="I70" i="64" s="1"/>
  <c r="D65" i="64"/>
  <c r="D60" i="64"/>
  <c r="D40" i="64"/>
  <c r="D35" i="64"/>
  <c r="D30" i="64"/>
  <c r="D25" i="64"/>
  <c r="D19" i="64"/>
  <c r="D18" i="64"/>
  <c r="D12" i="64"/>
  <c r="I12" i="64" s="1"/>
  <c r="D16" i="64"/>
  <c r="H140" i="63"/>
  <c r="H138" i="63"/>
  <c r="H135" i="63"/>
  <c r="H120" i="63"/>
  <c r="H109" i="63"/>
  <c r="H107" i="63"/>
  <c r="H106" i="63"/>
  <c r="H105" i="63"/>
  <c r="H104" i="63"/>
  <c r="H103" i="63"/>
  <c r="H102" i="63"/>
  <c r="H101" i="63"/>
  <c r="H100" i="63"/>
  <c r="H99" i="63"/>
  <c r="H97" i="63"/>
  <c r="H14" i="63" s="1"/>
  <c r="H69" i="63"/>
  <c r="H60" i="63"/>
  <c r="M60" i="63" s="1"/>
  <c r="H57" i="63"/>
  <c r="H55" i="63"/>
  <c r="H45" i="63"/>
  <c r="H38" i="63"/>
  <c r="H35" i="63"/>
  <c r="H33" i="63"/>
  <c r="J32" i="63"/>
  <c r="H30" i="63"/>
  <c r="H29" i="63"/>
  <c r="H28" i="63"/>
  <c r="H27" i="63"/>
  <c r="H25" i="63"/>
  <c r="Q25" i="63" s="1"/>
  <c r="R25" i="63" s="1"/>
  <c r="H21" i="63" l="1"/>
  <c r="D110" i="64"/>
  <c r="D13" i="64"/>
  <c r="D11" i="64"/>
  <c r="D14" i="64"/>
  <c r="D75" i="64"/>
  <c r="H15" i="63"/>
  <c r="J138" i="63"/>
  <c r="M104" i="63"/>
  <c r="H13" i="63"/>
  <c r="H19" i="63"/>
  <c r="J120" i="63"/>
  <c r="M97" i="63"/>
  <c r="F28" i="64"/>
  <c r="E28" i="64" s="1"/>
  <c r="M107" i="63"/>
  <c r="F83" i="64"/>
  <c r="M26" i="63"/>
  <c r="M30" i="63"/>
  <c r="J30" i="63"/>
  <c r="F23" i="64"/>
  <c r="M35" i="63"/>
  <c r="J35" i="63"/>
  <c r="M55" i="63"/>
  <c r="F43" i="64"/>
  <c r="J55" i="63"/>
  <c r="M69" i="63"/>
  <c r="F68" i="64"/>
  <c r="J69" i="63"/>
  <c r="J101" i="63"/>
  <c r="M101" i="63"/>
  <c r="J105" i="63"/>
  <c r="M105" i="63"/>
  <c r="M120" i="63"/>
  <c r="F93" i="64"/>
  <c r="M138" i="63"/>
  <c r="F128" i="64"/>
  <c r="H12" i="63"/>
  <c r="M24" i="63"/>
  <c r="M21" i="63"/>
  <c r="J21" i="63"/>
  <c r="M31" i="63"/>
  <c r="J31" i="63"/>
  <c r="M57" i="63"/>
  <c r="F48" i="64"/>
  <c r="J57" i="63"/>
  <c r="J102" i="63"/>
  <c r="M102" i="63"/>
  <c r="J106" i="63"/>
  <c r="M106" i="63"/>
  <c r="J129" i="63"/>
  <c r="M140" i="63"/>
  <c r="F133" i="64"/>
  <c r="J140" i="63"/>
  <c r="M13" i="63"/>
  <c r="J13" i="63"/>
  <c r="J45" i="63"/>
  <c r="M45" i="63"/>
  <c r="F33" i="64"/>
  <c r="F30" i="64" s="1"/>
  <c r="E30" i="64" s="1"/>
  <c r="J99" i="63"/>
  <c r="M99" i="63"/>
  <c r="J103" i="63"/>
  <c r="M103" i="63"/>
  <c r="M132" i="63"/>
  <c r="F118" i="64"/>
  <c r="J132" i="63"/>
  <c r="M144" i="63"/>
  <c r="F143" i="64"/>
  <c r="J144" i="63"/>
  <c r="H17" i="63"/>
  <c r="M25" i="63"/>
  <c r="J25" i="63"/>
  <c r="M29" i="63"/>
  <c r="J29" i="63"/>
  <c r="M33" i="63"/>
  <c r="J33" i="63"/>
  <c r="M52" i="63"/>
  <c r="F38" i="64"/>
  <c r="J62" i="63"/>
  <c r="M62" i="63"/>
  <c r="F58" i="64"/>
  <c r="J100" i="63"/>
  <c r="M100" i="63"/>
  <c r="J109" i="63"/>
  <c r="M109" i="63"/>
  <c r="F88" i="64"/>
  <c r="M135" i="63"/>
  <c r="F123" i="64"/>
  <c r="J135" i="63"/>
  <c r="M27" i="63"/>
  <c r="J27" i="63"/>
  <c r="H18" i="63"/>
  <c r="J38" i="63"/>
  <c r="M38" i="63"/>
  <c r="M28" i="63"/>
  <c r="J28" i="63"/>
  <c r="H16" i="63"/>
  <c r="J19" i="63"/>
  <c r="H96" i="63"/>
  <c r="J97" i="63"/>
  <c r="J26" i="63"/>
  <c r="H20" i="63"/>
  <c r="H23" i="63"/>
  <c r="J24" i="63"/>
  <c r="D10" i="64"/>
  <c r="Q12" i="63" l="1"/>
  <c r="K18" i="64"/>
  <c r="F25" i="64"/>
  <c r="E25" i="64" s="1"/>
  <c r="M19" i="63"/>
  <c r="J12" i="63"/>
  <c r="J18" i="63"/>
  <c r="M18" i="63"/>
  <c r="M14" i="63"/>
  <c r="M17" i="63"/>
  <c r="M23" i="63"/>
  <c r="F18" i="64"/>
  <c r="F15" i="64" s="1"/>
  <c r="E15" i="64" s="1"/>
  <c r="M16" i="63"/>
  <c r="M15" i="63"/>
  <c r="J15" i="63"/>
  <c r="J17" i="63"/>
  <c r="F35" i="64"/>
  <c r="E35" i="64" s="1"/>
  <c r="E38" i="64"/>
  <c r="F115" i="64"/>
  <c r="E115" i="64" s="1"/>
  <c r="J115" i="64" s="1"/>
  <c r="E118" i="64"/>
  <c r="J118" i="64" s="1"/>
  <c r="F130" i="64"/>
  <c r="E130" i="64" s="1"/>
  <c r="E133" i="64"/>
  <c r="M128" i="63"/>
  <c r="F113" i="64"/>
  <c r="F125" i="64"/>
  <c r="E125" i="64" s="1"/>
  <c r="J125" i="64" s="1"/>
  <c r="E128" i="64"/>
  <c r="J128" i="64" s="1"/>
  <c r="F40" i="64"/>
  <c r="E40" i="64" s="1"/>
  <c r="J40" i="64" s="1"/>
  <c r="E43" i="64"/>
  <c r="J43" i="64" s="1"/>
  <c r="F20" i="64"/>
  <c r="E20" i="64" s="1"/>
  <c r="E23" i="64"/>
  <c r="F120" i="64"/>
  <c r="E120" i="64" s="1"/>
  <c r="E123" i="64"/>
  <c r="M12" i="63"/>
  <c r="F145" i="64"/>
  <c r="F12" i="64" s="1"/>
  <c r="E147" i="64"/>
  <c r="F140" i="64"/>
  <c r="E140" i="64" s="1"/>
  <c r="E143" i="64"/>
  <c r="F65" i="64"/>
  <c r="E65" i="64" s="1"/>
  <c r="E68" i="64"/>
  <c r="F55" i="64"/>
  <c r="E55" i="64" s="1"/>
  <c r="E58" i="64"/>
  <c r="J96" i="63"/>
  <c r="M96" i="63"/>
  <c r="F78" i="64"/>
  <c r="F85" i="64"/>
  <c r="E85" i="64" s="1"/>
  <c r="E88" i="64"/>
  <c r="F45" i="64"/>
  <c r="E45" i="64" s="1"/>
  <c r="E48" i="64"/>
  <c r="F90" i="64"/>
  <c r="E90" i="64" s="1"/>
  <c r="J90" i="64" s="1"/>
  <c r="E93" i="64"/>
  <c r="J93" i="64" s="1"/>
  <c r="F80" i="64"/>
  <c r="E80" i="64" s="1"/>
  <c r="E83" i="64"/>
  <c r="J16" i="63"/>
  <c r="J23" i="63"/>
  <c r="J20" i="63"/>
  <c r="H11" i="63"/>
  <c r="J14" i="63"/>
  <c r="Q11" i="63" l="1"/>
  <c r="M11" i="63"/>
  <c r="E18" i="64"/>
  <c r="E145" i="64"/>
  <c r="E12" i="64"/>
  <c r="J12" i="64" s="1"/>
  <c r="F110" i="64"/>
  <c r="E110" i="64" s="1"/>
  <c r="E113" i="64"/>
  <c r="J113" i="64" s="1"/>
  <c r="F13" i="64"/>
  <c r="F75" i="64"/>
  <c r="E75" i="64" s="1"/>
  <c r="E78" i="64"/>
  <c r="J11" i="63"/>
  <c r="E13" i="64" l="1"/>
  <c r="F10" i="64"/>
  <c r="E10" i="64" s="1"/>
  <c r="H17" i="62" l="1"/>
  <c r="H14" i="62"/>
  <c r="H13" i="62"/>
  <c r="H12" i="62"/>
  <c r="H11" i="62"/>
  <c r="H9" i="62"/>
  <c r="H8" i="62"/>
  <c r="I147" i="64" l="1"/>
  <c r="J147" i="64"/>
  <c r="J145" i="64"/>
  <c r="I145" i="64"/>
  <c r="I143" i="64"/>
  <c r="I123" i="64"/>
  <c r="I120" i="64"/>
  <c r="J110" i="64"/>
  <c r="I110" i="64"/>
  <c r="J109" i="64"/>
  <c r="I109" i="64"/>
  <c r="I105" i="64"/>
  <c r="J105" i="64"/>
  <c r="I100" i="64"/>
  <c r="I99" i="64"/>
  <c r="J99" i="64"/>
  <c r="I95" i="64"/>
  <c r="I93" i="64"/>
  <c r="I90" i="64"/>
  <c r="I88" i="64"/>
  <c r="I83" i="64"/>
  <c r="I80" i="64"/>
  <c r="I79" i="64"/>
  <c r="J79" i="64"/>
  <c r="I68" i="64"/>
  <c r="J68" i="64"/>
  <c r="I65" i="64"/>
  <c r="I63" i="64"/>
  <c r="I60" i="64"/>
  <c r="I58" i="64"/>
  <c r="J55" i="64"/>
  <c r="I55" i="64"/>
  <c r="I48" i="64"/>
  <c r="I45" i="64"/>
  <c r="I43" i="64"/>
  <c r="I40" i="64"/>
  <c r="I39" i="64"/>
  <c r="J39" i="64"/>
  <c r="I38" i="64"/>
  <c r="I33" i="64"/>
  <c r="I28" i="64"/>
  <c r="I23" i="64"/>
  <c r="I19" i="64"/>
  <c r="I18" i="64"/>
  <c r="J143" i="64" l="1"/>
  <c r="J70" i="64"/>
  <c r="J45" i="64"/>
  <c r="I35" i="64"/>
  <c r="J58" i="64"/>
  <c r="J35" i="64"/>
  <c r="J88" i="64"/>
  <c r="J130" i="64"/>
  <c r="J28" i="64"/>
  <c r="J19" i="64"/>
  <c r="J23" i="64"/>
  <c r="J65" i="64"/>
  <c r="J38" i="64"/>
  <c r="J48" i="64"/>
  <c r="J133" i="64"/>
  <c r="J78" i="64" l="1"/>
  <c r="J20" i="64"/>
  <c r="I20" i="64"/>
  <c r="J85" i="64"/>
  <c r="I85" i="64"/>
  <c r="I78" i="64"/>
  <c r="J140" i="64"/>
  <c r="I140" i="64"/>
  <c r="J25" i="64"/>
  <c r="I25" i="64"/>
  <c r="J18" i="64"/>
  <c r="J30" i="64"/>
  <c r="I30" i="64"/>
  <c r="I14" i="64"/>
  <c r="J14" i="64"/>
  <c r="I13" i="64" l="1"/>
  <c r="J120" i="64"/>
  <c r="J15" i="64"/>
  <c r="J75" i="64"/>
  <c r="I75" i="64"/>
  <c r="I15" i="64"/>
  <c r="I10" i="64" l="1"/>
  <c r="J10" i="64"/>
  <c r="J123" i="64"/>
  <c r="J13" i="64"/>
  <c r="E33" i="64" l="1"/>
  <c r="J33" i="64" s="1"/>
</calcChain>
</file>

<file path=xl/comments1.xml><?xml version="1.0" encoding="utf-8"?>
<comments xmlns="http://schemas.openxmlformats.org/spreadsheetml/2006/main">
  <authors>
    <author>Полякова Е.В.</author>
  </authors>
  <commentList>
    <comment ref="E11" authorId="0">
      <text>
        <r>
          <rPr>
            <sz val="9"/>
            <color indexed="81"/>
            <rFont val="Tahoma"/>
            <family val="2"/>
            <charset val="204"/>
          </rPr>
          <t xml:space="preserve">значение не меняется на факт, так как в нем участвую предприятия и не факт, что в следующем году они столько посадят.
</t>
        </r>
      </text>
    </comment>
  </commentList>
</comments>
</file>

<file path=xl/sharedStrings.xml><?xml version="1.0" encoding="utf-8"?>
<sst xmlns="http://schemas.openxmlformats.org/spreadsheetml/2006/main" count="940" uniqueCount="524">
  <si>
    <t>всего</t>
  </si>
  <si>
    <t>№ п/п</t>
  </si>
  <si>
    <t>1</t>
  </si>
  <si>
    <t>2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</si>
  <si>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</si>
  <si>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</si>
  <si>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</si>
  <si>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</si>
  <si>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</si>
  <si>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</si>
  <si>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 xml:space="preserve">федеральный бюджет </t>
  </si>
  <si>
    <t>Основное мероприятие 2</t>
  </si>
  <si>
    <t>Ответственный исполнитель муниципальной программы</t>
  </si>
  <si>
    <t>Соисполнители муниципальной программы</t>
  </si>
  <si>
    <t>Основные разработчики муниципальной программы</t>
  </si>
  <si>
    <t>Значения показателя (индикатора) по годам реализации муниципальной программы</t>
  </si>
  <si>
    <t>МУНИЦИПАЛЬНАЯ ПРОГРАММА</t>
  </si>
  <si>
    <t>Муниципальная программа</t>
  </si>
  <si>
    <t>внебюджетные источники</t>
  </si>
  <si>
    <t>Приложение 2
к Порядку разработки и реализации муниципальных программ городского округа город Воронеж</t>
  </si>
  <si>
    <t>бюджет городского округа</t>
  </si>
  <si>
    <t>Основное мероприятие 1</t>
  </si>
  <si>
    <t>ПАСПОРТ
муниципальной программы городского округа город Воронеж
"Охрана окружающей среды"</t>
  </si>
  <si>
    <t>"Охрана окружающей среды"</t>
  </si>
  <si>
    <t>шт.</t>
  </si>
  <si>
    <t>га</t>
  </si>
  <si>
    <t>чел.</t>
  </si>
  <si>
    <t>Основное мероприятие 3</t>
  </si>
  <si>
    <t>Обеспечение спецтехникой МКП "ЭкоЦентр"</t>
  </si>
  <si>
    <t>Содержание муниципальных парков и скверов, закрепленных за МКП "ЭкоЦентр"</t>
  </si>
  <si>
    <t>Обеспечение муниципальных учреждений социальной сферы качественной питьевой водой: установка и техобслуживание систем доочистки воды</t>
  </si>
  <si>
    <t>Уходные работы за зелеными насаждениями в том числе: стрижка кустарника, покос травы, полив и др.</t>
  </si>
  <si>
    <t>Исследование и ликвидация очагов загрязнения окружающей среды</t>
  </si>
  <si>
    <t>Исследование влияния на окружающую среду полигонов и накопителей крупнотоннажных отходов</t>
  </si>
  <si>
    <t>тыс. тонн</t>
  </si>
  <si>
    <t>205</t>
  </si>
  <si>
    <t>30000</t>
  </si>
  <si>
    <t xml:space="preserve">Пункт Федерального плана
 статистических работ
</t>
  </si>
  <si>
    <t>6600</t>
  </si>
  <si>
    <t>6700</t>
  </si>
  <si>
    <t>6800</t>
  </si>
  <si>
    <t>6900</t>
  </si>
  <si>
    <t>7000</t>
  </si>
  <si>
    <t>26000</t>
  </si>
  <si>
    <t>27000</t>
  </si>
  <si>
    <t>28000</t>
  </si>
  <si>
    <t>29000</t>
  </si>
  <si>
    <t>40000</t>
  </si>
  <si>
    <t>45000</t>
  </si>
  <si>
    <t>35000</t>
  </si>
  <si>
    <t>50000</t>
  </si>
  <si>
    <t>102</t>
  </si>
  <si>
    <t>123</t>
  </si>
  <si>
    <t>150</t>
  </si>
  <si>
    <t>161</t>
  </si>
  <si>
    <t>171</t>
  </si>
  <si>
    <t>Внедрение технологий сбора и переработки опасных отходов, а также отходов, являющихся вторичными ресурсами,  утилизация отходов в муниципальных целях</t>
  </si>
  <si>
    <t>Формирование и межевание земельных участков, занимаемых озелененными территориями общего пользования, постановка их на кадастровый учет</t>
  </si>
  <si>
    <t xml:space="preserve">Обустройство видовых мест на территории городского округа </t>
  </si>
  <si>
    <t xml:space="preserve">Озеленение территорий городского округа </t>
  </si>
  <si>
    <t xml:space="preserve">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</si>
  <si>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</t>
  </si>
  <si>
    <t xml:space="preserve">Исполняющий обязанности руководителя управления экологии администрации городского округа город Воронеж </t>
  </si>
  <si>
    <t>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</si>
  <si>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 xml:space="preserve">Основное мероприятие 1 «Сохранение и развитие зеленого </t>
  </si>
  <si>
    <t xml:space="preserve"> фонда городского округа»;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</si>
  <si>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</si>
  <si>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</si>
  <si>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</si>
  <si>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</si>
  <si>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2014-2020 годы</t>
  </si>
  <si>
    <t>в т.ч. по источникам финансирования:</t>
  </si>
  <si>
    <t>В т.ч. по годам реализации муниципальной программы:</t>
  </si>
  <si>
    <t>2014 год:</t>
  </si>
  <si>
    <t>2015 год:</t>
  </si>
  <si>
    <t>2016 год:</t>
  </si>
  <si>
    <t>2017 год:</t>
  </si>
  <si>
    <t>2018 год:</t>
  </si>
  <si>
    <t>2019 год:</t>
  </si>
  <si>
    <t>2020 год:</t>
  </si>
  <si>
    <t>Ожидаемые конечные результаты реализации муниципальной программы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</si>
  <si>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</si>
  <si>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тысячах рублей с точностью до второго знака после запятой</t>
  </si>
  <si>
    <t>Ю.В.Яковлев</t>
  </si>
  <si>
    <t>665,0</t>
  </si>
  <si>
    <t>653,0</t>
  </si>
  <si>
    <t>659,0</t>
  </si>
  <si>
    <t>671,0</t>
  </si>
  <si>
    <t>677,0</t>
  </si>
  <si>
    <t>-обеспечение конституционных прав граждан на благоприятную окружающую среду путем разработки и реализации стратегических направлений по оздоровлению экологической обстановки городского округа город Воронеж, экологическое просвещение, формирование экологического мировоззрения у населения.;</t>
  </si>
  <si>
    <t>-сохранение и развитие озелененных территорий общего пользования и зон рекреации городского округа город Воронеж.</t>
  </si>
  <si>
    <t>-стабилизация экологической обстановки в городском округе город Воронеж, повышение эффективности и совершенствование форм управления охраной окружающей среды с целью ее оздоровления;</t>
  </si>
  <si>
    <t xml:space="preserve">-реконструкция старовозрастных, фаутных и малоценных насаждений, озеленение, в том числе компенсационное, территории городского округа город Воронеж; </t>
  </si>
  <si>
    <t>-реконструкция озелененных территорий общего пользования;</t>
  </si>
  <si>
    <t>-своевременное выявление и предупреждение экологически негативных процессов, организация мероприятий по ликвидации очагов загрязнения и захламления;</t>
  </si>
  <si>
    <t xml:space="preserve">-совершенствование системы сбора, утилизации и размещения отходов производства и потребления; </t>
  </si>
  <si>
    <t>-максимальное вовлечение образующихся отходов в хозяйственный оборот в качестве вторичного сырья;</t>
  </si>
  <si>
    <t>-развитие системы экологического мониторинга, получение достоверной информации о состоянии окружающей среды;</t>
  </si>
  <si>
    <t>-проведение водохозяйственных мероприятий, содержание мест отдыха у воды в надлежащем состоянии;</t>
  </si>
  <si>
    <t>-обеспечение качественной питьевой водой детей дошкольного, школьного возраста в рамках муниципальных образовательных учреждений, детских оздоровительных лагерей для профилактики и снижения уровня различных заболеваний</t>
  </si>
  <si>
    <t>-распространение информации о состоянии окружающей среды и проведенных природоохранных мероприятиях  в целях формирования  экологического просвещения населения.</t>
  </si>
  <si>
    <t>-снижение техногенной нагрузки на природные территории городского округа и сохранение защитных функций зеленых зон;</t>
  </si>
  <si>
    <t xml:space="preserve">-увеличение благоустроенных зон рекреации для населения, повышение качества их содержания; </t>
  </si>
  <si>
    <t>-совершенствование системы мониторинга за состоянием окружающей среды с целью предотвращения и ликвидации очагов загрязнения и увеличение охвата инструментальным контролем объектов негативного воздействия;</t>
  </si>
  <si>
    <t xml:space="preserve">-совершенствование системы переработки, утилизации и размещения бытовых и промышленных отходов (наиболее опасных и распространенных); </t>
  </si>
  <si>
    <t>1. Уровень обеспеченности зелеными насаждениями (%)</t>
  </si>
  <si>
    <t>- снижение негативных экологических последствий, в том числе от чрезвычайных ситуаций природного и техногенного характера;</t>
  </si>
  <si>
    <t>Оформление в муниципальную     
собственность земельных        
участков озелененных территорий
общего пользования</t>
  </si>
  <si>
    <t>-бюджет городского округа- 161500,00 тыс. рублей;</t>
  </si>
  <si>
    <t>-бюджет городского округа-107108,00 тыс. рублей;</t>
  </si>
  <si>
    <t xml:space="preserve">2016
</t>
  </si>
  <si>
    <t xml:space="preserve">2017
</t>
  </si>
  <si>
    <t xml:space="preserve">2018
</t>
  </si>
  <si>
    <t xml:space="preserve">2019
</t>
  </si>
  <si>
    <t xml:space="preserve">Экологическое просвещение и прочие мероприятия, направленные на охрану и оздоровление окружающей среды </t>
  </si>
  <si>
    <t xml:space="preserve">2020
 </t>
  </si>
  <si>
    <t xml:space="preserve">   -Управление экологии администрации городского округа город Воронеж </t>
  </si>
  <si>
    <t>-Управление строительной политики администрации городского округа город Воронеж,</t>
  </si>
  <si>
    <t>-Управление имущественных и земельных отношений администрации городского округа город Воронеж,</t>
  </si>
  <si>
    <t>- Управление жилищно-коммунального хозяйства администрации городского округа город Воронеж,</t>
  </si>
  <si>
    <t>Подпрограммы муниципальной программы и основные мероприятия</t>
  </si>
  <si>
    <t>Основное мероприятие 2 «Развитие и совершенствование системы обращения с отходами и мониторинг окружающей среды";</t>
  </si>
  <si>
    <t xml:space="preserve">-формирование системы устойчивых эстетически привлекательных, благоустроенных ландшафтных комплексов; </t>
  </si>
  <si>
    <t xml:space="preserve">Вырубка (при необходимости с корчевкой пней) усыхающих, сухостойных, аварийных насаждений, обрезка деревьев на территории городского округа </t>
  </si>
  <si>
    <r>
      <t>Общий объем финансирования муниципальной программы составляет 1922089,</t>
    </r>
    <r>
      <rPr>
        <sz val="12"/>
        <rFont val="Times New Roman"/>
        <family val="1"/>
        <charset val="204"/>
      </rPr>
      <t xml:space="preserve">00 тыс. рублей, </t>
    </r>
  </si>
  <si>
    <t>-бюджет городского округа - 848225,00 тыс. рублей;</t>
  </si>
  <si>
    <r>
      <t xml:space="preserve">-внебюджетные источники </t>
    </r>
    <r>
      <rPr>
        <sz val="12"/>
        <color rgb="FF000000"/>
        <rFont val="Times New Roman"/>
        <family val="1"/>
        <charset val="204"/>
      </rPr>
      <t>-  1073864,00</t>
    </r>
    <r>
      <rPr>
        <sz val="12"/>
        <rFont val="Times New Roman"/>
        <family val="1"/>
        <charset val="204"/>
      </rPr>
      <t xml:space="preserve"> тыс. рублей.</t>
    </r>
  </si>
  <si>
    <t xml:space="preserve">Всего – 324346,00 тыс. рублей, </t>
  </si>
  <si>
    <t>-внебюджетные источники- 217238,00 тыс. рублей.</t>
  </si>
  <si>
    <t xml:space="preserve">Всего -717683,00 тыс. рублей, </t>
  </si>
  <si>
    <t>-внебюджетные источники- 606334,00 тыс. рублей.</t>
  </si>
  <si>
    <t xml:space="preserve">Всего – 292426,00  тыс. рублей, </t>
  </si>
  <si>
    <t>-бюджет городского округа- 111349,00 тыс. рублей;</t>
  </si>
  <si>
    <t>-внебюджетные источники- 176146,00 тыс. рублей.</t>
  </si>
  <si>
    <t xml:space="preserve">Всего – 138113,00 тыс. рублей, </t>
  </si>
  <si>
    <t>-бюджет городского округа- 119939,00 тыс. рублей;</t>
  </si>
  <si>
    <t>-внебюджетные источники- 18174,00 тыс. рублей.</t>
  </si>
  <si>
    <t xml:space="preserve">Всего – 143662,00 тыс. рублей, </t>
  </si>
  <si>
    <t>-бюджет городского округа- 125693,00 тыс. рублей;</t>
  </si>
  <si>
    <t>-внебюджетные источники- 17969,00 тыс. рублей.</t>
  </si>
  <si>
    <t xml:space="preserve">Всего -149937,00 тыс. рублей, </t>
  </si>
  <si>
    <t>-внебюджетные источники- 18676,00 тыс. рублей.</t>
  </si>
  <si>
    <t xml:space="preserve">Всего – 155922,00 тыс. рублей, </t>
  </si>
  <si>
    <t>-бюджет городского округа-136595,00 тыс. рублей;</t>
  </si>
  <si>
    <t>-внебюджетные источники- 19327,00 тыс. рублей.</t>
  </si>
  <si>
    <t>Основное мероприятие 3 «Экологическое просвещение и прочие мероприятия, направленные на охрану и оздоровление окружающей среды".</t>
  </si>
  <si>
    <t>- Управление дорожного хозяйства администрации городского округа город Воронеж.</t>
  </si>
  <si>
    <t xml:space="preserve"> -Управление экологии администрации городского округа город Воронеж.</t>
  </si>
  <si>
    <t>-увеличение правовым образом оформленных озелененных территорий общего пользования и иных зон рекреации, как объектов муниципальной собственности;</t>
  </si>
  <si>
    <t>-увеличение количества отходов, подвергающихся переработке;</t>
  </si>
  <si>
    <t>-улучшение состояния качества питьевой воды путем внедрения установок доочистки в муниципальных учреждениях социальной сферы;</t>
  </si>
  <si>
    <t>-формирование экологического мировоззрения населения,  в первую очередь у подрастающего населения.</t>
  </si>
  <si>
    <t>-бюджет городского округа- 131261,00 тыс. рублей;</t>
  </si>
  <si>
    <t>-Управление главного архитектора городского округа администрации городского округа город Воронеж,</t>
  </si>
  <si>
    <t>2. Количество отходов, из образующихся на территории городского округа город Воронеж, подвергающихся переработке (тыс. тонн).</t>
  </si>
  <si>
    <t>1. Общая площадь зеленых насаждений общего пользования (парки, сады скверы и бульвары) в пределах городской черты</t>
  </si>
  <si>
    <t>- Управы районов городского округа город Воронеж,</t>
  </si>
  <si>
    <t>%</t>
  </si>
  <si>
    <t>81,5</t>
  </si>
  <si>
    <t>82</t>
  </si>
  <si>
    <t>82,5</t>
  </si>
  <si>
    <t>83</t>
  </si>
  <si>
    <t>83,5</t>
  </si>
  <si>
    <t>2000</t>
  </si>
  <si>
    <t>2400</t>
  </si>
  <si>
    <t>2800</t>
  </si>
  <si>
    <t>3200</t>
  </si>
  <si>
    <t>3600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</si>
  <si>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</si>
  <si>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</si>
  <si>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</si>
  <si>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</si>
  <si>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</si>
  <si>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</si>
  <si>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Сохранение и развитие зеленого фонда городского округа</t>
  </si>
  <si>
    <t xml:space="preserve">Организация экскурсий и поездок в Воронежский природный биосферный заповедник и другие особоохраняемые природные территории. </t>
  </si>
  <si>
    <t>Развитие особо охраняемых природных территорий местного значения, поведение тематических мероприятий на озелененных территориях общего пользования</t>
  </si>
  <si>
    <t>Мониторинг окружающей среды. Отдельные аспекты совершенствования системы обращения с отходами</t>
  </si>
  <si>
    <t>Издательская и информационная деятельность, организация радио- и телепередач, круглых столов и конференций, изготовление и размещение рекламных щитов и информационных стендов</t>
  </si>
  <si>
    <t>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выставки-ярмарки  "Воронеж - город-сад"</t>
  </si>
  <si>
    <t>Обеспечение проведения противоэпизоотических мероприятий</t>
  </si>
  <si>
    <t>Основное мероприятие 4</t>
  </si>
  <si>
    <t>Основное мероприятие 1 Сохранение и развитие зеленого фонда городского округа</t>
  </si>
  <si>
    <t xml:space="preserve"> Количество высаженных деревьев</t>
  </si>
  <si>
    <t>1.1</t>
  </si>
  <si>
    <t>1.2</t>
  </si>
  <si>
    <t>1.3</t>
  </si>
  <si>
    <t>1.4</t>
  </si>
  <si>
    <t>1.5</t>
  </si>
  <si>
    <t xml:space="preserve"> Количество высаженных кустарников</t>
  </si>
  <si>
    <t xml:space="preserve"> Приживаемость высаженных кустарников и деревьев</t>
  </si>
  <si>
    <t xml:space="preserve"> Количество правовым образом оформленных в муниципальную собственность озелененных территорий общего пользования</t>
  </si>
  <si>
    <t>2.1</t>
  </si>
  <si>
    <t>3.1</t>
  </si>
  <si>
    <t>Количество человек, принявших участие в акциях, конкурсах и прочих  природоохранных мероприятиях</t>
  </si>
  <si>
    <t>4.1</t>
  </si>
  <si>
    <t xml:space="preserve"> Мониторинг состояния зелёных насаждений, их инвентаризация, обеспечение режима особой охраны особо охраняемых природных территорий местного значения</t>
  </si>
  <si>
    <t>Развитие мест массового отдыха, в том числе у воды, обеспечение их функционирования и проведение санитарно-гигиенических мероприятий.</t>
  </si>
  <si>
    <t>Наименование подпрограммы,  основного мероприятия, мероприятия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</si>
  <si>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</si>
  <si>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</si>
  <si>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</si>
  <si>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Муниципальная программа "Охрана окружающей среды"</t>
  </si>
  <si>
    <t>Управление экологии администрации городского округа город Воронеж</t>
  </si>
  <si>
    <t>январь</t>
  </si>
  <si>
    <t>декабрь</t>
  </si>
  <si>
    <t xml:space="preserve">Управа Ленинского района </t>
  </si>
  <si>
    <t xml:space="preserve">Управление строительной политики администрации городского округа город Воронеж </t>
  </si>
  <si>
    <t>Управление имущественных и земельных отношений  городского округа город Воронеж</t>
  </si>
  <si>
    <t xml:space="preserve">Основное мероприятие 1 Сохранение и развитие зеленого фонда городского округа </t>
  </si>
  <si>
    <t>февраль</t>
  </si>
  <si>
    <t>ноябрь</t>
  </si>
  <si>
    <r>
      <t>Мероприятие 1.1.                       Обустройство видовых мест на территории городского округа -</t>
    </r>
    <r>
      <rPr>
        <b/>
        <i/>
        <sz val="12"/>
        <rFont val="Times New Roman"/>
        <family val="1"/>
        <charset val="204"/>
      </rPr>
      <t>--------------------------------------------Организация цветников на территории городского округа город Воронеж, закрепленных за МКП "ЭкоЦентр" и проведение уходных  мероприятий</t>
    </r>
  </si>
  <si>
    <t>апрель</t>
  </si>
  <si>
    <t>октябрь</t>
  </si>
  <si>
    <t>управа Железнодорожного района</t>
  </si>
  <si>
    <t xml:space="preserve"> управа Коминтерновского района</t>
  </si>
  <si>
    <t>управа Левобережного района</t>
  </si>
  <si>
    <t>управа Ленинского  района</t>
  </si>
  <si>
    <t>управа Советского района</t>
  </si>
  <si>
    <t>управа Центрального района</t>
  </si>
  <si>
    <t>Мероприятие 1.3                           Уходные работы за зелеными насаждениями в том числе: стрижка кустарника, покос травы, полив и др.</t>
  </si>
  <si>
    <t xml:space="preserve">май </t>
  </si>
  <si>
    <t xml:space="preserve">сентябрь </t>
  </si>
  <si>
    <r>
      <t>Мероприятие 1.4                  Озеленение территорий городского округа------------------------------</t>
    </r>
    <r>
      <rPr>
        <b/>
        <i/>
        <sz val="12"/>
        <rFont val="Times New Roman"/>
        <family val="1"/>
        <charset val="204"/>
      </rPr>
      <t xml:space="preserve">Поставка саженцев деревьев, кустарников и цветочной рассады  для озеленения территорий  районов городского округа.                                                                                                                  Посадка древесно-кустарниковой растительности на территориях общего пользования                                                      </t>
    </r>
  </si>
  <si>
    <r>
      <t>Мероприятие1.5                        Мониторинг состояния зеленых насаждений и их инвентаризация---------------</t>
    </r>
    <r>
      <rPr>
        <b/>
        <i/>
        <sz val="12"/>
        <rFont val="Times New Roman"/>
        <family val="1"/>
        <charset val="204"/>
      </rPr>
      <t>Обследование насаждений на территориях общего пользования</t>
    </r>
  </si>
  <si>
    <t xml:space="preserve">Мероприятие 1.6                    Формирование и межевание земельных участков, занимаемых озелененными территориями общего пользования, постановка их на кадастровый учет </t>
  </si>
  <si>
    <t>Мероприятие 1.7                    Оформление в муниципальную     
собственность земельных        
участков озелененных территорий
общего пользования</t>
  </si>
  <si>
    <t>Управление имущественных и земельных отношений администрации городского округа город Воронеж</t>
  </si>
  <si>
    <t>Мероприятие 1.8                  Развитие особо охраняемых природных территорий местного значения, проведение тематических мероприятий на озелененныъх территориях общего пользования</t>
  </si>
  <si>
    <t xml:space="preserve">Мероприятие 1.9                            Обеспечение спецтехникой МКП "ЭкоЦентр"__________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</si>
  <si>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март </t>
  </si>
  <si>
    <t>Мероприятие 1.10                     Содержание муниципальных парков и скверов, закрепленных за МКП "ЭкоЦентр":</t>
  </si>
  <si>
    <t xml:space="preserve">сквер "У озера"                    </t>
  </si>
  <si>
    <t xml:space="preserve"> сквер Экологов                                  </t>
  </si>
  <si>
    <t xml:space="preserve"> сквер Комсомольский                                        </t>
  </si>
  <si>
    <t xml:space="preserve"> сквер им. Бунина                                     </t>
  </si>
  <si>
    <t xml:space="preserve">парк им. Дурова                           </t>
  </si>
  <si>
    <t xml:space="preserve">парк "Орленок"                                  </t>
  </si>
  <si>
    <t xml:space="preserve">парк Патриотов                       </t>
  </si>
  <si>
    <t xml:space="preserve"> Центральный парк культуры и отдыха                                           </t>
  </si>
  <si>
    <t>сквер "Чайка"</t>
  </si>
  <si>
    <t>сквер "Брикманский сад"</t>
  </si>
  <si>
    <t>сквер "Олимпийцев"</t>
  </si>
  <si>
    <t>лесопарк "Оптимистов"</t>
  </si>
  <si>
    <t>"Терновое кладбище"</t>
  </si>
  <si>
    <t>парк "Дельфин"</t>
  </si>
  <si>
    <t xml:space="preserve">парк "Алые паруса"                                 </t>
  </si>
  <si>
    <t xml:space="preserve">сквер "Надежда"                               </t>
  </si>
  <si>
    <t xml:space="preserve">парк Южный                                    </t>
  </si>
  <si>
    <t xml:space="preserve">Мероприятие 1.11 Проектирование, реконструкция и благоустройство озелененных территорий общего пользования, находящихся на территории городского округа </t>
  </si>
  <si>
    <t>Основное мероприятие 2 Мониторинг окружающей среды. Отдельные аспекты совершенствования системы обращения с отходами</t>
  </si>
  <si>
    <t>май</t>
  </si>
  <si>
    <t>сентябрь</t>
  </si>
  <si>
    <r>
      <t>Мероприятие 2.1                  Внедрение технологий сбора и переработки опасных отходов, а также отходов, являющихся вторичными ресурсами,  утилизация отходов в муниципальных целях     -----------</t>
    </r>
    <r>
      <rPr>
        <b/>
        <i/>
        <sz val="12"/>
        <rFont val="Times New Roman"/>
        <family val="1"/>
        <charset val="204"/>
      </rPr>
      <t>Сбор, транспортировка и демеркуризация люминесцентных ламп и приборов от муниципальных учреждений</t>
    </r>
  </si>
  <si>
    <r>
      <t>Мероприятие 2.2 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   -----------------------------------</t>
    </r>
    <r>
      <rPr>
        <b/>
        <i/>
        <sz val="12"/>
        <rFont val="Times New Roman"/>
        <family val="1"/>
        <charset val="204"/>
      </rPr>
      <t>Выполнение работ по уборке захламленных территорий городского округа</t>
    </r>
  </si>
  <si>
    <t>управа Коминтерновского района</t>
  </si>
  <si>
    <t xml:space="preserve">управа Ленинского  района </t>
  </si>
  <si>
    <t xml:space="preserve">управа Советского района  </t>
  </si>
  <si>
    <r>
      <t>Мероприятие 2.3                       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граждан-------------------------------------------</t>
    </r>
    <r>
      <rPr>
        <b/>
        <i/>
        <sz val="12"/>
        <rFont val="Times New Roman"/>
        <family val="1"/>
        <charset val="204"/>
      </rPr>
      <t>Проведение замеров выбросов загрязняющих веществ, сбросов сточных вод, почво-грунтов при рассмотрении ситуаций, оказывающих негативное воздействие на окружающую среду.</t>
    </r>
  </si>
  <si>
    <t>Основное мероприятие 3 Экологическое просвещение и прочие мероприятия, направленные на охрану и оздоровление окружающей среды</t>
  </si>
  <si>
    <t>август</t>
  </si>
  <si>
    <t>Мероприятие 3.1                       Издательская и информационная деятельность, организация радио- и теле- передач, круглых столов и конференций, изготовление и размещение рекламных щитов и информационных стендов</t>
  </si>
  <si>
    <t>Мероприятие 3.3                        Организация экскурсий и поездок в Воронежский природный биосферный заповедник и другие особоохраняемые природные территории.</t>
  </si>
  <si>
    <t>июнь</t>
  </si>
  <si>
    <t xml:space="preserve">август </t>
  </si>
  <si>
    <t>Мероприятие 3.4                        Проведение Дней защиты от экологической опасности: операция "Чистая Земля", "День птиц", Всемирного Дня окружающей среды</t>
  </si>
  <si>
    <r>
      <t>Мероприятие 3.5                       Обеспечение муниципальных учреждений социальной сферы качественной питьевой водой: установка и техобслуживание систем доочистки воды-------------------</t>
    </r>
    <r>
      <rPr>
        <b/>
        <i/>
        <sz val="12"/>
        <rFont val="Times New Roman"/>
        <family val="1"/>
        <charset val="204"/>
      </rPr>
      <t>Поставка систем доочистки питьевой воды с последующей установкой для нужд муниципальных дошкольных образовательных учреждений  городского округа город Воронеж субъектами малого предпринимательства</t>
    </r>
  </si>
  <si>
    <t xml:space="preserve">июль </t>
  </si>
  <si>
    <t>Основное мероприятие 4 Обеспечение проведения противоэпизоотических мероприятий</t>
  </si>
  <si>
    <t>Обоснование отклонений значений показателя (индикатора) на конец отчетного года (при наличии)</t>
  </si>
  <si>
    <t>отчетный год</t>
  </si>
  <si>
    <t>год, предшествующий отчетному</t>
  </si>
  <si>
    <t>план</t>
  </si>
  <si>
    <t>факт</t>
  </si>
  <si>
    <t>уровень достижения показателя (индикатора), %</t>
  </si>
  <si>
    <t>735,67</t>
  </si>
  <si>
    <t>2. Количество отходов, из образующихся на территории городского округа, подвергающихся переработке</t>
  </si>
  <si>
    <t>210</t>
  </si>
  <si>
    <t>215</t>
  </si>
  <si>
    <t>220</t>
  </si>
  <si>
    <t>225</t>
  </si>
  <si>
    <t>230</t>
  </si>
  <si>
    <t>235</t>
  </si>
  <si>
    <t>7673</t>
  </si>
  <si>
    <t>34954</t>
  </si>
  <si>
    <t>86,6</t>
  </si>
  <si>
    <t>4,6</t>
  </si>
  <si>
    <t>2,2</t>
  </si>
  <si>
    <t>2,25</t>
  </si>
  <si>
    <t>2,3</t>
  </si>
  <si>
    <t>2,35</t>
  </si>
  <si>
    <t>2,4</t>
  </si>
  <si>
    <t>91</t>
  </si>
  <si>
    <t>1611,35</t>
  </si>
  <si>
    <t>28800</t>
  </si>
  <si>
    <t>Ю.В. Яковлев</t>
  </si>
  <si>
    <t>Плановый срок</t>
  </si>
  <si>
    <t>Фактический срок</t>
  </si>
  <si>
    <t>Расходы бюджета городского округа город Воронеж за отчетный период</t>
  </si>
  <si>
    <t xml:space="preserve">Результаты реализации мероприятий </t>
  </si>
  <si>
    <t>Заключение контрактов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</si>
  <si>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</si>
  <si>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</si>
  <si>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>уточненные плановые бюджетные ассигнования на очередной финансовый год, тыс. рублей</t>
  </si>
  <si>
    <t xml:space="preserve">профинансировано на отчетную 
дату, тыс. рублей </t>
  </si>
  <si>
    <t>выполнено, 
%</t>
  </si>
  <si>
    <t xml:space="preserve">запланированные </t>
  </si>
  <si>
    <t>достигнутые</t>
  </si>
  <si>
    <t>план на  отчетный год, тыс. рублей</t>
  </si>
  <si>
    <t>заключено, 
тыс. рублей</t>
  </si>
  <si>
    <t xml:space="preserve">Мероприятие 2.4                           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</si>
  <si>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Предприятия городского округа </t>
  </si>
  <si>
    <t>Мероприятие 2.5                      Исследование и ликвидация очагов загрязнения окружающей среды</t>
  </si>
  <si>
    <t>Мероприятия 2.6                          Исследование влияния на окружающую среду полигонов и накопителей крупнотоннажных отходов</t>
  </si>
  <si>
    <t>Таблица № 2</t>
  </si>
  <si>
    <t xml:space="preserve">Наименование муниципальной программы, подпрограммы основного мероприятия </t>
  </si>
  <si>
    <t xml:space="preserve"> </t>
  </si>
  <si>
    <t>Расходы за отчетный период</t>
  </si>
  <si>
    <t xml:space="preserve">предусмотрено муниципальной программой, 
тыс. руб. </t>
  </si>
  <si>
    <t xml:space="preserve">лимит на год, тыс. руб. </t>
  </si>
  <si>
    <t xml:space="preserve">профинанси-ровано, 
тыс. руб. </t>
  </si>
  <si>
    <t>выполнено (гр.8/гр.4), 
(%)</t>
  </si>
  <si>
    <t>выполнено (гр.8/гр.5), 
(%)</t>
  </si>
  <si>
    <t xml:space="preserve">всего
</t>
  </si>
  <si>
    <t>в том числе:</t>
  </si>
  <si>
    <t xml:space="preserve">уточненные плановые бюджетные ассигнования </t>
  </si>
  <si>
    <t xml:space="preserve">плановые внебюджетные ассигнования </t>
  </si>
  <si>
    <t>Мероприятие 3.6 Развитие мест массового отдыха, в том числе у воды, обеспечение их функционирования и проведение санитарно-гигиенических мероприятий.</t>
  </si>
  <si>
    <t>741</t>
  </si>
  <si>
    <t>Управление главного архитектора администрации городского округа город Воронеж</t>
  </si>
  <si>
    <t>Управление главного архитектора  администрации городского округа город Воронеж</t>
  </si>
  <si>
    <t>Н.В. Ветер</t>
  </si>
  <si>
    <t xml:space="preserve">Мероприятие 1.2 </t>
  </si>
  <si>
    <t>Мероприятие 1.1</t>
  </si>
  <si>
    <t xml:space="preserve">Мероприятие 1.3 </t>
  </si>
  <si>
    <t xml:space="preserve">Мероприятие1. 4 </t>
  </si>
  <si>
    <t xml:space="preserve">Мероприятие 1.5 </t>
  </si>
  <si>
    <t xml:space="preserve">Мероприятие 1.6 </t>
  </si>
  <si>
    <t xml:space="preserve">Мероприятие 1.7 </t>
  </si>
  <si>
    <t xml:space="preserve">Мероприятие 1.8 </t>
  </si>
  <si>
    <t xml:space="preserve">Мероприятие 1.9 </t>
  </si>
  <si>
    <t xml:space="preserve">Мероприятие 1.10 </t>
  </si>
  <si>
    <t xml:space="preserve">Мероприятие 1.11 </t>
  </si>
  <si>
    <t xml:space="preserve">Мероприятие 2.1 </t>
  </si>
  <si>
    <t xml:space="preserve">Мероприятие 2.2 </t>
  </si>
  <si>
    <t xml:space="preserve">Мероприятие 2.3 </t>
  </si>
  <si>
    <t xml:space="preserve">Мероприятие 2.4 </t>
  </si>
  <si>
    <t xml:space="preserve">Мероприятие 2.5 </t>
  </si>
  <si>
    <t xml:space="preserve">Мероприятие 2.6 </t>
  </si>
  <si>
    <t xml:space="preserve">Мероприятие 3.1 </t>
  </si>
  <si>
    <t xml:space="preserve">Мероприятие 3.2 </t>
  </si>
  <si>
    <t xml:space="preserve">Мероприятие 3.3 </t>
  </si>
  <si>
    <t>Мероприятие 3.4</t>
  </si>
  <si>
    <t xml:space="preserve">Мероприятие 3.5 </t>
  </si>
  <si>
    <t xml:space="preserve">Мероприятие 3.6 </t>
  </si>
  <si>
    <t>Проведение Дней защиты от экологической опасности: акций "Чистая Земля", "День птиц", Всемирного дня окружающей среды</t>
  </si>
  <si>
    <t>Количество отловленных безнадзорных животных</t>
  </si>
  <si>
    <t>7680</t>
  </si>
  <si>
    <t>34960</t>
  </si>
  <si>
    <t>86,7</t>
  </si>
  <si>
    <t>4,62</t>
  </si>
  <si>
    <t>4,7</t>
  </si>
  <si>
    <t>87,1</t>
  </si>
  <si>
    <t>1700</t>
  </si>
  <si>
    <t>Проектирование, реконструкция и благоустройство озелененных территорий общего пользования, находящихся на территории городского округа (Центральный парк культуры и отдыха, Детский литературный парк и др.)</t>
  </si>
  <si>
    <t>Площадь цветников</t>
  </si>
  <si>
    <t>Площадь земель, реабилитированных в результате ликвидации захламлений или загрязнений территорий</t>
  </si>
  <si>
    <t xml:space="preserve">Проблемы, возникшие в ходе реализации мероприятия
</t>
  </si>
  <si>
    <t>произвести покос травы на площади 104594 кв.м., расконсервацию поливочного водопровода</t>
  </si>
  <si>
    <t>управления экологии</t>
  </si>
  <si>
    <t>Полякова Е.В.</t>
  </si>
  <si>
    <t>228-31-72</t>
  </si>
  <si>
    <t>Таблица 3</t>
  </si>
  <si>
    <t>Таблица 1</t>
  </si>
  <si>
    <t xml:space="preserve">Выполнить благоустройство территории места отдыха у воды на ул. Панфилова </t>
  </si>
  <si>
    <t>Благоустройство сквера "Спортивный"</t>
  </si>
  <si>
    <t>произведен покос травы 104594кв.м.*2 раза за сезон;  ремонт,расконсервация  поливочного водопровода</t>
  </si>
  <si>
    <t>выполнить посадку 50 деревьев</t>
  </si>
  <si>
    <t>Проектирование и строительство Детского литературного парка</t>
  </si>
  <si>
    <r>
      <t xml:space="preserve">Мероприятие 1.2.                       Вырубка (при необходимости с корчевкой пней) усыхающих, сухостойных, аварийных насаждений, обрезка деревьев на территории городского округа ____________                            </t>
    </r>
    <r>
      <rPr>
        <b/>
        <i/>
        <sz val="12"/>
        <rFont val="Times New Roman"/>
        <family val="1"/>
        <charset val="204"/>
      </rPr>
      <t>Выполнение работ по обрезке и удалению старо возрастных усыхающих насаждений на территории городского округа</t>
    </r>
  </si>
  <si>
    <t>Провести мероприятия в рамках Дней защиты от экологической опасности</t>
  </si>
  <si>
    <t>провести поректно-изыскательские работы</t>
  </si>
  <si>
    <t>Приобретено талонов на вывоз 1166 куб.м. ООО "Поэрто-Полигон"</t>
  </si>
  <si>
    <t>Мероприятие 3.2                         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 ярмарки "Воронеж - Сад"</t>
  </si>
  <si>
    <t>105</t>
  </si>
  <si>
    <t>30049</t>
  </si>
  <si>
    <t>1919,35</t>
  </si>
  <si>
    <t>Реконструкция Воронежского центрального парка (дополнительные работы по Зеленому театру)</t>
  </si>
  <si>
    <t>Реконструкция Воронежского центрального (2 очередь)</t>
  </si>
  <si>
    <t>Реконструкция Воронежского центрального парка (1 очередь)</t>
  </si>
  <si>
    <t xml:space="preserve">контракт расторгнут, лимиты сняты </t>
  </si>
  <si>
    <t>Выполнить дезинсекционные и акарицидные обработки территорий,</t>
  </si>
  <si>
    <t>89 тыс. кредиторка</t>
  </si>
  <si>
    <t>Вывезено 3080 куб.м.мусора</t>
  </si>
  <si>
    <t>54,0 тыс. кредиторка</t>
  </si>
  <si>
    <t xml:space="preserve">Выполнено благоустройство территории места отдыха у воды (пляжа) на ул. Панфилова </t>
  </si>
  <si>
    <t>Ликвидировать очаги загрязнения окружающей среды (1534  куб. м)</t>
  </si>
  <si>
    <t>Ликвидированы очаги загрязнения окружающей среды (1534  куб. м)</t>
  </si>
  <si>
    <t xml:space="preserve">Задание МБУ </t>
  </si>
  <si>
    <t>Задание МБУ</t>
  </si>
  <si>
    <t>Выполнить выкашивание газонов - 821040кв.м, стрижка живых изгородей - 51557  кв.м, стрижка кустарников - 1001 шт., устройство газонов - 4000 кв.м</t>
  </si>
  <si>
    <t>количество заключенных контрактов</t>
  </si>
  <si>
    <t>сумма контрактов указана с учетом софинансирования из бюджета области (69036 и 29058,3 тыс. руб. соответственно)</t>
  </si>
  <si>
    <t xml:space="preserve">Выполнить обрезку деревьев - 1043 деревьев, удаление - 756 деревьев       </t>
  </si>
  <si>
    <t>задание МБУ</t>
  </si>
  <si>
    <t>Выполнена посадка и содержание 202 клумб в рамках заказа учредителя МКП "ЭкоЦентр"</t>
  </si>
  <si>
    <t>87,7 тыс. руб. переходяшая кредиторка на 2017 год</t>
  </si>
  <si>
    <t>4</t>
  </si>
  <si>
    <t>заказ учредителя</t>
  </si>
  <si>
    <t>Выполнено:        -выкашивание газонов - 821040 кв.м, стрижка живых изгородей - 51557  кв.м, стрижка кустарников - 1001 шт., устройство газонов за внебюджетные средства - 4000 кв.м</t>
  </si>
  <si>
    <t>Провести конкурс главы городского округа город Воронеж в области охраны окружающей среды, организовать и провести городские экологические конкурсы, выставку- ярмарку "Воронеж - Сад"</t>
  </si>
  <si>
    <t>закупить саженцы деревьев и кустарников для высадки на территории городского округа, поставить цветочную рассаду, обновить базу Гранд сметы, выполнить уходные работы</t>
  </si>
  <si>
    <t>обновлена база Гранд-Сметы, приобретено и высажено на территории города 2417 деревьев и 19517 кустарников,поставлена цветочная рассада, выполнены уходные работы</t>
  </si>
  <si>
    <t>Провести лесопатологическое обследование зеленых насаждений в г.Воронеже на ул.Кольцовская, провести НИР по обследованию территорий с целью придания статуса ООПТ</t>
  </si>
  <si>
    <t>Проведено лесопатологическое обследование зеленых насаждений в г.Воронеже на ул.Кольцовская, присвоен статус ООПТ 7 территориям</t>
  </si>
  <si>
    <r>
      <t xml:space="preserve">Отчет о выполнении Плана реализации муниципальной программы городского округа город Воронеж 
"Охрана окружающей среды" 
по состоянию </t>
    </r>
    <r>
      <rPr>
        <b/>
        <u/>
        <sz val="14"/>
        <color indexed="8"/>
        <rFont val="Times New Roman"/>
        <family val="1"/>
        <charset val="204"/>
      </rPr>
      <t xml:space="preserve">на 01 января 2017 года </t>
    </r>
  </si>
  <si>
    <t>Сведения о достижении значений показателей (индикаторов) реализации муниципальной программы городского округа город Воронеж "Охрана окружающей среды" по состоянию на 01.01.2017 года</t>
  </si>
  <si>
    <t xml:space="preserve">Отчет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"Охрана окружающей среды"
по состоянию на 01 января 2017  года </t>
  </si>
  <si>
    <t>100000</t>
  </si>
  <si>
    <t>5675</t>
  </si>
  <si>
    <t>Руководитель</t>
  </si>
  <si>
    <t>Проведены мероприятия:          ОАО "Воронежсинтезкаучук" по  мониторингу подземного водоносного горизонта, загрязнённого некалем; ФГКУ Комбинат "Красное знамя" по мониторингу очага загрязнения нефтепродуктами и ликвидации загрязнения почвы с вывозом на спецпредприятие для утилизации нефтесодержащих отходов</t>
  </si>
  <si>
    <t>Проведены мероприятия: филиал ПАО "Квадра" - "Воронежская генерация" по режимным наблюдениям подземных вод по стационарной сети наблюдательных скважин на объектах размещения золошлаковых отходов; ЗАО "Воронежский комбинат строительных материалов" по мониторингу за состоянием окружающей среды на объектах хранения отходов на прилегающей к предприятию территории</t>
  </si>
  <si>
    <t>посажено 50 деревьев</t>
  </si>
  <si>
    <t>Выполнить посадку и содержание клумб в рамках заказа учредителя МКП "ЭкоЦентр"</t>
  </si>
  <si>
    <t>Выполнить реконструкцию клумб с установкой модулей</t>
  </si>
  <si>
    <t>Выполнена реконструкция 21 цветника с установкой бетонных модулей</t>
  </si>
  <si>
    <t>Выполнить вырубку 374 и обрезку 423 деревьев</t>
  </si>
  <si>
    <t>Проведена обрезка 423 деревьев;    вырубка 374 деревьев</t>
  </si>
  <si>
    <t xml:space="preserve">Произвести вырубку 277 дер.,  обрезку 782 дер.,   </t>
  </si>
  <si>
    <t>Произведена обрезка – 782 деревьев;
удаление – 277  деревьев</t>
  </si>
  <si>
    <t>Выполнить вырубку усыхающих, сухостойных деревьев (269 шт.); обрезку деревьев (809 шт.)</t>
  </si>
  <si>
    <t>Выполнить вырубку – 677 деревьев, опиловку  - 984 деревьев</t>
  </si>
  <si>
    <t>Произведена вырубка – 677 деревьев, опиловка  - 984 деревьев</t>
  </si>
  <si>
    <t>Выполнена вырубка усыхающих, сухостойных деревьев (269 шт.); обрезка деревьев (809 шт.)</t>
  </si>
  <si>
    <t xml:space="preserve">Выполнено:          - обрезка деревьев - 1043 деревьев, удаление деревьев - 756   </t>
  </si>
  <si>
    <t>Произвести удаление деревьев-127 шт.; обрезка-1316 шт.; корчевка пней-26 шт.</t>
  </si>
  <si>
    <t>Выполнено удаление деревьев-127 шт.; обрезка-1316 шт.; корчевка пней-26 шт.</t>
  </si>
  <si>
    <t>Выполнить стрижку кустарника - общ.площ. 23337 кв.м.;  покос травы -общ.площ. 467899 кв.м.</t>
  </si>
  <si>
    <t>Выполнена стрижка кустарника - общ.площадь 23337 кв.м.;  покос травы -общ.площадь 467899 кв.м.</t>
  </si>
  <si>
    <t xml:space="preserve">Произвести покос газонов на терр. р-на площадью 346 884,2 кв. м, произвести выкашивание поросли
площадью 350 кв. м
  </t>
  </si>
  <si>
    <t>Выполнен покос газонов на терр. р-на площадью 346884,2 кв.м; выкашивание поросли
площадью 350 кв. м;</t>
  </si>
  <si>
    <t xml:space="preserve">Выполнить покос травы - 254,7 тыс. м2;                            стрижка кустарника -  20,5 тыс. м2, фрмирование крон кустарника 88 шт. </t>
  </si>
  <si>
    <t xml:space="preserve">Произведены работы: покос травы - 254,7 тыс. м2;                            стрижка кустарника -  20,5 тыс. м2, фрмирование крон кустарника 88 шт. </t>
  </si>
  <si>
    <t>Выполнить стрижку кустарника (5 497,8 м2); покос травы (529 625м2)</t>
  </si>
  <si>
    <t>Произведена стрижка кустарника (5 497,8 м2); покос травы (529 625м2)</t>
  </si>
  <si>
    <t>Поставить на кадастровый учет 48 озелененных территорий общего пользования (общей площадью порядка 77 га) и подготовка схем расположения по 17 объектам ориентировочной площадью 22 га.</t>
  </si>
  <si>
    <t>Оформлены кадастровые паспорта на  48 озелененных территорий общего пользования (общей площадью порядка 77 га) и подготовка схем расположения по 17 объектам ориентировочной площадью 22 га.</t>
  </si>
  <si>
    <t>Оформить в муниципальную собственность 11 сформированных участков</t>
  </si>
  <si>
    <t>Оформлено в муниципальную собственность 14 сформированных участков</t>
  </si>
  <si>
    <t>Изготовить информационные аншлаги</t>
  </si>
  <si>
    <t>Изготовлено 15 информационных аншлагов</t>
  </si>
  <si>
    <t>Приобрести средства малой механизации для МКП "ЭкоЦентр"</t>
  </si>
  <si>
    <t>Поставлены 5 бензокос, 5 газонокосилок, 8 воздуходувок</t>
  </si>
  <si>
    <t>Приобрести спецтехнику для МКП "ЭкоЦентр"</t>
  </si>
  <si>
    <t>Поставлена малая коммунальная машина для обслуживания парков</t>
  </si>
  <si>
    <t>Выполнить содержание 17 парков и скверов в рамках заказа учредителя МКП "ЭкоЦентр"</t>
  </si>
  <si>
    <t>Выполнялось в течение года содержание 17 территорий, закрепленных за МКП "ЭкоЦентр"</t>
  </si>
  <si>
    <t>Разработать проект Детского литературного парка</t>
  </si>
  <si>
    <t>Выполнены проектно-изыскательсткие работы</t>
  </si>
  <si>
    <t>Выполнить строительство Зеленого театра</t>
  </si>
  <si>
    <t>Строительство Зеленого театра завершено</t>
  </si>
  <si>
    <t>Завершить строительство 1 очереди</t>
  </si>
  <si>
    <t>Объект введен в эксплуатацию</t>
  </si>
  <si>
    <t>Приобрести сульптурную композицию "Бабочки"</t>
  </si>
  <si>
    <t>Приобретена скульптурная композиция "Бабочки"</t>
  </si>
  <si>
    <t>Благоустройство территории Воронежского центрального парка(установка скульптурной композиции)</t>
  </si>
  <si>
    <t>Выполнить комплексное благоустройство - сквера «Спортивный» ул. Переверткина, 1п</t>
  </si>
  <si>
    <t>Выполнено устройство дорожно-тропиночной сети 341,4 м2, установка 6 скамек, 6 урн,  песочницы</t>
  </si>
  <si>
    <t>Провести сбор и утилизацию отработанных элементов питания</t>
  </si>
  <si>
    <t>Проведен сбор отработанных элементов питания</t>
  </si>
  <si>
    <t>Приобрести перчатки, мешки и талоны для проведения субботников</t>
  </si>
  <si>
    <t>Приобретено 5000 пар перчаток, 5000 мешков,40 талонов для проведения субботников</t>
  </si>
  <si>
    <t>Осуществить вывоз несанкц.отходов</t>
  </si>
  <si>
    <t>Приобрести талоны на утилизацию ТБО</t>
  </si>
  <si>
    <t>Приобретение мешков д/мусора, спецодежды, инвентаря</t>
  </si>
  <si>
    <t>Приобретены жилеты сигнальные - 20 шт., мешки - 7500 шт., перчатки - 1100 шт., а также садовый инвентарь - 11 ед.</t>
  </si>
  <si>
    <t xml:space="preserve">Вывезено с терр.района несанкциониров. свалки в объеме 2965 куб.м; </t>
  </si>
  <si>
    <t xml:space="preserve">Вывезти с терр. Района несанкциониров. отходы в объеме 2965 куб.м
</t>
  </si>
  <si>
    <t>Вывезти 1 425 т мусора</t>
  </si>
  <si>
    <t>Произведен вывоз мусора 1425 т. (2111 куб.м.)</t>
  </si>
  <si>
    <t>Приобрести хозинвентарь</t>
  </si>
  <si>
    <t>Хоз. инвентарь поставлен.</t>
  </si>
  <si>
    <t>Вывезти 18705 куб. м отходов с мест несанкционированного  размещения</t>
  </si>
  <si>
    <t>Вывезено 18705 куб. м отходов с мест несанкционированного  размещения</t>
  </si>
  <si>
    <t>Убрать 5738,04 куб.м. мусора</t>
  </si>
  <si>
    <t xml:space="preserve">Вывезено 5738,04 куб.м. мусора с несанкцио-нированных свалок </t>
  </si>
  <si>
    <t>Провести мониторинговые исследования и расчеты при необходимости</t>
  </si>
  <si>
    <t>Произведен расчет выбросов парниоквых газов на территории ГОГ Воронеж</t>
  </si>
  <si>
    <t>Осуществить контроль эффективности работы газоочистного оборудования и работы очистных сооружений сточных вод</t>
  </si>
  <si>
    <t>Проведены мероприятия по контролю эффективности работы газопылеулавливающих установок, очистных сооружений сточных вод, а также на проведение мероприятий по обеспечению функционирования данного оборудования с соблюдением нормативов качества окружающей среды</t>
  </si>
  <si>
    <t>Провести исследования и при необходимости ликвидацию очагов загрязнения окружающей среды</t>
  </si>
  <si>
    <t>Провести исследование влияния на окружающую среду полигонов и накопителей крупнотоннажных отходов</t>
  </si>
  <si>
    <t>Напечатать бланки грамот и благодарностей, оплатить кредиторскую задолженность за издание доклада о состоянии окружающей среды в 2014 году</t>
  </si>
  <si>
    <t>Напечатано 200 бланков, оплачена кредиторская задолженность</t>
  </si>
  <si>
    <t>Подготовить выставочную экспозицию выставки- ярмарки "Воронеж -  Сад"</t>
  </si>
  <si>
    <t>Размещена выставочная экспозиция при проведении выставки- ярмарки "Воронеж -  Сад"</t>
  </si>
  <si>
    <t>Оплатить кредиторскую задолженность за оказание услуг по перевозке</t>
  </si>
  <si>
    <t>Оплачена кредиторскую задолженность за оказание услуг по перевозке</t>
  </si>
  <si>
    <t>Проведены Дни защиты от экологической опасности, изготовлен баннер для проведения всемирного дня окружающей среды</t>
  </si>
  <si>
    <t xml:space="preserve"> Установить в парках и скверах  камеры видеонаблюдения</t>
  </si>
  <si>
    <t>Установлена 41 камера видеонаблюдения в 8 парках и скверах,</t>
  </si>
  <si>
    <t>Проведена обработка муниципальных территорий общего пользования от комаров и клещей</t>
  </si>
  <si>
    <t>Произвести отлов 462 животных</t>
  </si>
  <si>
    <t>Отловлено 511 животных</t>
  </si>
  <si>
    <t>Отловлено 66  животных</t>
  </si>
  <si>
    <t>Отловлено 77 животных</t>
  </si>
  <si>
    <t>Отловлено 63 животных</t>
  </si>
  <si>
    <t>Отловлено 99 животных</t>
  </si>
  <si>
    <t>Отловлено 76 животных</t>
  </si>
  <si>
    <t>Отловлено 130 животных</t>
  </si>
  <si>
    <t>Вручена премия главы в области охраны окружающей среды, обеспечена установка и своевременный вывоз 15 мобильных туалетных кабин и евроконтейнеров для сбора ТКО, мультимедийное сопровождение с установкой 2 экранов, оказание охранных услуг при проведении выставки-ярмарки «Воронеж – Сад», проведено награждение победителей городских экологических конкурсов</t>
  </si>
  <si>
    <t>Основное мероприятие  2 Мониторинг окружающей среды. Отдельные аспекты совершенствования системы обращения с отходами</t>
  </si>
  <si>
    <t xml:space="preserve">Основное мероприятие  3 Экологическое просвещение и прочие мероприятия, направленные на охрану и оздоровление окружающей среды </t>
  </si>
  <si>
    <t xml:space="preserve">Основное  4 Обеспечение проведения противоэпизоотических мероприятий </t>
  </si>
  <si>
    <t>июль</t>
  </si>
  <si>
    <t>март</t>
  </si>
  <si>
    <t>иавгуст</t>
  </si>
  <si>
    <t>Отклонения по указанным показателям связаны с сокращением бюджетного финансирования; увеличением объема посадки деревьев с комом земли с целью повышения приживаемости саженцев, что требует больших финансовых затрат по сравнению с закупкой саженцев с открытой корневой системой; спадом вырубки под строительство и, как результат сокращением компенсационной посадки.</t>
  </si>
  <si>
    <t>Отклонение связано со значительным увеличением реабилитированных площадей в результате  уборки  в Железнодорожном районе лесных массивов.</t>
  </si>
  <si>
    <t>Отклонение связано с увеличением отловленных особей в Ленинском районе городского округа в связи с введением карантина по бешенству. В результате чего вместо стерилизации была проведена эвтаназия, которая по стоимости значительно дешевле.</t>
  </si>
  <si>
    <t>100500</t>
  </si>
  <si>
    <t>Отклонение связано с тем, что до настоящего времени не внесены изменения управлением главного архитектора городского округа в постановление администрации городского округа № 669 от 01.04.2003 «О сохранении, развитии и благоустройстве зеленых зон общего пользования г. Воронежа» в части добавления новых и увеличения площади существующих зеленых зон.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</si>
</sst>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\ _₽"/>
    <numFmt numFmtId="166" formatCode="#,##0.00_р_."/>
    <numFmt numFmtId="167" formatCode="0.0"/>
    <numFmt numFmtId="168" formatCode="#,##0.000_р_.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vertAlign val="superscript"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0" fillId="0" borderId="0" applyFont="0" applyFill="0" applyBorder="0" applyAlignment="0" applyProtection="0"/>
    <xf numFmtId="0" fontId="1" fillId="0" borderId="0"/>
    <xf numFmtId="0" fontId="10" fillId="0" borderId="0"/>
  </cellStyleXfs>
  <cellXfs count="332">
    <xf numFmtId="0" fontId="0" fillId="0" borderId="0" xfId="0"/>
    <xf numFmtId="0" fontId="3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3" fillId="2" borderId="0" xfId="0" applyFont="1" applyFill="1"/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right" vertical="top" wrapText="1"/>
    </xf>
    <xf numFmtId="49" fontId="8" fillId="0" borderId="0" xfId="0" applyNumberFormat="1" applyFont="1" applyFill="1" applyAlignment="1">
      <alignment horizontal="centerContinuous" vertical="center" wrapText="1"/>
    </xf>
    <xf numFmtId="49" fontId="3" fillId="3" borderId="0" xfId="0" applyNumberFormat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49" fontId="3" fillId="0" borderId="0" xfId="0" applyNumberFormat="1" applyFont="1" applyAlignment="1">
      <alignment wrapText="1"/>
    </xf>
    <xf numFmtId="49" fontId="3" fillId="0" borderId="5" xfId="0" applyNumberFormat="1" applyFont="1" applyBorder="1" applyAlignment="1">
      <alignment horizontal="justify" vertical="top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5" xfId="0" applyNumberFormat="1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2" xfId="0" applyFont="1" applyBorder="1" applyAlignment="1">
      <alignment vertical="top" wrapText="1"/>
    </xf>
    <xf numFmtId="0" fontId="14" fillId="0" borderId="4" xfId="0" applyFont="1" applyBorder="1" applyAlignment="1">
      <alignment vertical="top"/>
    </xf>
    <xf numFmtId="49" fontId="3" fillId="2" borderId="0" xfId="0" applyNumberFormat="1" applyFont="1" applyFill="1" applyBorder="1" applyAlignment="1">
      <alignment vertical="top"/>
    </xf>
    <xf numFmtId="49" fontId="3" fillId="2" borderId="0" xfId="0" applyNumberFormat="1" applyFont="1" applyFill="1" applyAlignment="1">
      <alignment horizontal="justify" vertical="center"/>
    </xf>
    <xf numFmtId="49" fontId="3" fillId="2" borderId="0" xfId="0" applyNumberFormat="1" applyFont="1" applyFill="1" applyBorder="1" applyAlignment="1">
      <alignment horizontal="justify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14" fillId="0" borderId="4" xfId="0" applyNumberFormat="1" applyFont="1" applyBorder="1" applyAlignment="1">
      <alignment horizontal="left" vertical="top" wrapText="1"/>
    </xf>
    <xf numFmtId="49" fontId="14" fillId="0" borderId="2" xfId="0" applyNumberFormat="1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vertical="top" wrapText="1"/>
    </xf>
    <xf numFmtId="49" fontId="14" fillId="0" borderId="5" xfId="0" applyNumberFormat="1" applyFont="1" applyBorder="1" applyAlignment="1">
      <alignment vertical="top" wrapText="1"/>
    </xf>
    <xf numFmtId="49" fontId="14" fillId="0" borderId="5" xfId="0" applyNumberFormat="1" applyFont="1" applyBorder="1" applyAlignment="1">
      <alignment horizontal="justify" vertical="top"/>
    </xf>
    <xf numFmtId="49" fontId="14" fillId="0" borderId="2" xfId="0" applyNumberFormat="1" applyFont="1" applyBorder="1" applyAlignment="1">
      <alignment vertical="top" wrapText="1"/>
    </xf>
    <xf numFmtId="49" fontId="14" fillId="0" borderId="12" xfId="0" applyNumberFormat="1" applyFont="1" applyBorder="1" applyAlignment="1">
      <alignment vertical="top" wrapText="1"/>
    </xf>
    <xf numFmtId="49" fontId="14" fillId="0" borderId="10" xfId="0" applyNumberFormat="1" applyFont="1" applyBorder="1" applyAlignment="1">
      <alignment vertical="top" wrapText="1"/>
    </xf>
    <xf numFmtId="49" fontId="14" fillId="0" borderId="4" xfId="0" applyNumberFormat="1" applyFont="1" applyBorder="1" applyAlignment="1">
      <alignment horizontal="justify" vertical="top"/>
    </xf>
    <xf numFmtId="49" fontId="3" fillId="0" borderId="5" xfId="0" applyNumberFormat="1" applyFont="1" applyBorder="1" applyAlignment="1">
      <alignment horizontal="justify"/>
    </xf>
    <xf numFmtId="49" fontId="3" fillId="0" borderId="2" xfId="0" applyNumberFormat="1" applyFont="1" applyBorder="1" applyAlignment="1">
      <alignment horizontal="justify"/>
    </xf>
    <xf numFmtId="0" fontId="3" fillId="0" borderId="5" xfId="0" applyFont="1" applyBorder="1" applyAlignment="1">
      <alignment vertical="top" wrapText="1"/>
    </xf>
    <xf numFmtId="49" fontId="3" fillId="2" borderId="11" xfId="0" applyNumberFormat="1" applyFont="1" applyFill="1" applyBorder="1" applyAlignment="1">
      <alignment wrapText="1"/>
    </xf>
    <xf numFmtId="49" fontId="14" fillId="0" borderId="10" xfId="0" applyNumberFormat="1" applyFont="1" applyBorder="1" applyAlignment="1">
      <alignment horizontal="left" vertical="top" wrapText="1"/>
    </xf>
    <xf numFmtId="49" fontId="14" fillId="0" borderId="1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vertical="top" wrapText="1"/>
    </xf>
    <xf numFmtId="0" fontId="14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49" fontId="3" fillId="0" borderId="4" xfId="0" applyNumberFormat="1" applyFont="1" applyBorder="1" applyAlignment="1">
      <alignment horizontal="justify"/>
    </xf>
    <xf numFmtId="0" fontId="0" fillId="2" borderId="0" xfId="0" applyFill="1"/>
    <xf numFmtId="0" fontId="0" fillId="2" borderId="0" xfId="0" applyFont="1" applyFill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vertical="top" wrapText="1"/>
    </xf>
    <xf numFmtId="4" fontId="3" fillId="2" borderId="1" xfId="1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ill="1" applyBorder="1"/>
    <xf numFmtId="0" fontId="7" fillId="0" borderId="0" xfId="0" applyFont="1"/>
    <xf numFmtId="0" fontId="18" fillId="0" borderId="0" xfId="0" applyFont="1"/>
    <xf numFmtId="49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4" fontId="0" fillId="2" borderId="0" xfId="0" applyNumberFormat="1" applyFill="1"/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6" fillId="3" borderId="7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0" xfId="0" applyFont="1"/>
    <xf numFmtId="0" fontId="6" fillId="3" borderId="6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10" fontId="6" fillId="0" borderId="0" xfId="0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wrapText="1"/>
    </xf>
    <xf numFmtId="0" fontId="6" fillId="2" borderId="0" xfId="0" applyFont="1" applyFill="1"/>
    <xf numFmtId="49" fontId="6" fillId="2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wrapText="1"/>
    </xf>
    <xf numFmtId="2" fontId="3" fillId="2" borderId="4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165" fontId="3" fillId="2" borderId="0" xfId="0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12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/>
    <xf numFmtId="0" fontId="4" fillId="2" borderId="0" xfId="0" applyFont="1" applyFill="1" applyAlignment="1">
      <alignment wrapText="1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2" borderId="0" xfId="0" applyNumberFormat="1" applyFont="1" applyFill="1"/>
    <xf numFmtId="0" fontId="11" fillId="2" borderId="0" xfId="0" applyFont="1" applyFill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top" wrapText="1"/>
    </xf>
    <xf numFmtId="4" fontId="3" fillId="2" borderId="4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wrapText="1"/>
    </xf>
    <xf numFmtId="0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wrapText="1"/>
    </xf>
    <xf numFmtId="2" fontId="3" fillId="2" borderId="1" xfId="3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0" xfId="0" applyNumberFormat="1" applyFont="1" applyFill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165" fontId="3" fillId="4" borderId="0" xfId="0" applyNumberFormat="1" applyFont="1" applyFill="1"/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167" fontId="3" fillId="2" borderId="1" xfId="0" applyNumberFormat="1" applyFont="1" applyFill="1" applyBorder="1" applyAlignment="1">
      <alignment horizontal="center" vertical="center" wrapText="1"/>
    </xf>
    <xf numFmtId="166" fontId="0" fillId="2" borderId="0" xfId="0" applyNumberFormat="1" applyFill="1"/>
    <xf numFmtId="0" fontId="19" fillId="2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168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wrapText="1"/>
    </xf>
    <xf numFmtId="0" fontId="14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49" fontId="14" fillId="0" borderId="4" xfId="0" applyNumberFormat="1" applyFont="1" applyBorder="1" applyAlignment="1">
      <alignment horizontal="left" vertical="top" wrapText="1" shrinkToFit="1"/>
    </xf>
    <xf numFmtId="0" fontId="0" fillId="0" borderId="2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5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49" fontId="24" fillId="3" borderId="6" xfId="0" applyNumberFormat="1" applyFont="1" applyFill="1" applyBorder="1" applyAlignment="1">
      <alignment horizontal="center" vertical="center" wrapText="1"/>
    </xf>
    <xf numFmtId="49" fontId="24" fillId="3" borderId="7" xfId="0" applyNumberFormat="1" applyFont="1" applyFill="1" applyBorder="1" applyAlignment="1">
      <alignment horizontal="center" vertical="center" wrapText="1"/>
    </xf>
    <xf numFmtId="49" fontId="24" fillId="3" borderId="8" xfId="0" applyNumberFormat="1" applyFont="1" applyFill="1" applyBorder="1" applyAlignment="1">
      <alignment horizontal="center" vertical="center" wrapText="1"/>
    </xf>
    <xf numFmtId="49" fontId="24" fillId="2" borderId="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  <xf numFmtId="0" fontId="13" fillId="2" borderId="0" xfId="0" applyFont="1" applyFill="1" applyAlignment="1"/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165" fontId="3" fillId="2" borderId="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/>
    <xf numFmtId="0" fontId="15" fillId="2" borderId="0" xfId="0" applyFont="1" applyFill="1" applyAlignment="1"/>
    <xf numFmtId="0" fontId="15" fillId="2" borderId="3" xfId="0" applyFont="1" applyFill="1" applyBorder="1" applyAlignment="1"/>
    <xf numFmtId="0" fontId="0" fillId="2" borderId="5" xfId="0" applyFill="1" applyBorder="1" applyAlignment="1"/>
    <xf numFmtId="0" fontId="0" fillId="2" borderId="2" xfId="0" applyFill="1" applyBorder="1" applyAlignment="1"/>
    <xf numFmtId="0" fontId="8" fillId="2" borderId="4" xfId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_Охр. окр. среды 2 кв." xfId="4"/>
    <cellStyle name="Финансовый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94"/>
  <sheetViews>
    <sheetView view="pageLayout" topLeftCell="A31" zoomScaleNormal="100" zoomScaleSheetLayoutView="100" workbookViewId="0">
      <selection activeCell="B11" sqref="B11"/>
    </sheetView>
  </sheetViews>
  <sheetFormatPr defaultRowHeight="15.75" x14ac:dyDescent="0.25"/>
  <cols>
    <col min="1" max="1" width="27" style="13" customWidth="1"/>
    <col min="2" max="2" width="69.85546875" style="13" customWidth="1"/>
    <col min="3" max="16384" width="9.140625" style="13"/>
  </cols>
  <sheetData>
    <row r="1" spans="1:2" ht="47.25" x14ac:dyDescent="0.25">
      <c r="A1" s="5"/>
      <c r="B1" s="6" t="s">
        <v>19</v>
      </c>
    </row>
    <row r="2" spans="1:2" x14ac:dyDescent="0.25">
      <c r="A2" s="5"/>
      <c r="B2" s="6"/>
    </row>
    <row r="3" spans="1:2" x14ac:dyDescent="0.25">
      <c r="A3" s="5"/>
      <c r="B3" s="7"/>
    </row>
    <row r="4" spans="1:2" ht="59.25" customHeight="1" x14ac:dyDescent="0.25">
      <c r="A4" s="8" t="s">
        <v>22</v>
      </c>
      <c r="B4" s="8"/>
    </row>
    <row r="5" spans="1:2" ht="71.25" customHeight="1" x14ac:dyDescent="0.25">
      <c r="A5" s="18" t="s">
        <v>12</v>
      </c>
      <c r="B5" s="18" t="s">
        <v>116</v>
      </c>
    </row>
    <row r="6" spans="1:2" ht="32.25" customHeight="1" x14ac:dyDescent="0.25">
      <c r="A6" s="206" t="s">
        <v>13</v>
      </c>
      <c r="B6" s="41" t="s">
        <v>117</v>
      </c>
    </row>
    <row r="7" spans="1:2" ht="33.75" customHeight="1" x14ac:dyDescent="0.25">
      <c r="A7" s="203"/>
      <c r="B7" s="41" t="s">
        <v>153</v>
      </c>
    </row>
    <row r="8" spans="1:2" ht="34.5" customHeight="1" x14ac:dyDescent="0.25">
      <c r="A8" s="203"/>
      <c r="B8" s="41" t="s">
        <v>118</v>
      </c>
    </row>
    <row r="9" spans="1:2" s="9" customFormat="1" ht="32.25" customHeight="1" x14ac:dyDescent="0.2">
      <c r="A9" s="203"/>
      <c r="B9" s="41" t="s">
        <v>119</v>
      </c>
    </row>
    <row r="10" spans="1:2" s="9" customFormat="1" ht="33.75" customHeight="1" x14ac:dyDescent="0.2">
      <c r="A10" s="203"/>
      <c r="B10" s="41" t="s">
        <v>156</v>
      </c>
    </row>
    <row r="11" spans="1:2" s="9" customFormat="1" ht="43.5" customHeight="1" x14ac:dyDescent="0.2">
      <c r="A11" s="207"/>
      <c r="B11" s="42" t="s">
        <v>146</v>
      </c>
    </row>
    <row r="12" spans="1:2" s="9" customFormat="1" ht="241.5" hidden="1" customHeight="1" x14ac:dyDescent="0.2">
      <c r="A12" s="17"/>
      <c r="B12" s="14"/>
    </row>
    <row r="13" spans="1:2" s="10" customFormat="1" ht="60.75" customHeight="1" x14ac:dyDescent="0.25">
      <c r="A13" s="18" t="s">
        <v>14</v>
      </c>
      <c r="B13" s="43" t="s">
        <v>147</v>
      </c>
    </row>
    <row r="14" spans="1:2" s="10" customFormat="1" ht="19.5" customHeight="1" x14ac:dyDescent="0.25">
      <c r="A14" s="202" t="s">
        <v>120</v>
      </c>
      <c r="B14" s="20" t="s">
        <v>64</v>
      </c>
    </row>
    <row r="15" spans="1:2" s="10" customFormat="1" ht="16.5" customHeight="1" x14ac:dyDescent="0.25">
      <c r="A15" s="203"/>
      <c r="B15" s="21" t="s">
        <v>65</v>
      </c>
    </row>
    <row r="16" spans="1:2" s="10" customFormat="1" ht="30.75" customHeight="1" x14ac:dyDescent="0.25">
      <c r="A16" s="203"/>
      <c r="B16" s="45" t="s">
        <v>121</v>
      </c>
    </row>
    <row r="17" spans="1:2" s="10" customFormat="1" ht="51" customHeight="1" x14ac:dyDescent="0.25">
      <c r="A17" s="203"/>
      <c r="B17" s="44" t="s">
        <v>145</v>
      </c>
    </row>
    <row r="18" spans="1:2" s="16" customFormat="1" ht="78" customHeight="1" x14ac:dyDescent="0.25">
      <c r="A18" s="208" t="s">
        <v>66</v>
      </c>
      <c r="B18" s="28" t="s">
        <v>89</v>
      </c>
    </row>
    <row r="19" spans="1:2" s="16" customFormat="1" ht="39" customHeight="1" x14ac:dyDescent="0.25">
      <c r="A19" s="209"/>
      <c r="B19" s="29" t="s">
        <v>90</v>
      </c>
    </row>
    <row r="20" spans="1:2" s="16" customFormat="1" ht="51.75" customHeight="1" x14ac:dyDescent="0.25">
      <c r="A20" s="210" t="s">
        <v>67</v>
      </c>
      <c r="B20" s="43" t="s">
        <v>91</v>
      </c>
    </row>
    <row r="21" spans="1:2" s="16" customFormat="1" ht="48.75" customHeight="1" x14ac:dyDescent="0.25">
      <c r="A21" s="210"/>
      <c r="B21" s="31" t="s">
        <v>92</v>
      </c>
    </row>
    <row r="22" spans="1:2" s="16" customFormat="1" ht="19.5" customHeight="1" x14ac:dyDescent="0.25">
      <c r="A22" s="210"/>
      <c r="B22" s="31" t="s">
        <v>93</v>
      </c>
    </row>
    <row r="23" spans="1:2" s="16" customFormat="1" ht="36.75" customHeight="1" x14ac:dyDescent="0.25">
      <c r="A23" s="210"/>
      <c r="B23" s="31" t="s">
        <v>122</v>
      </c>
    </row>
    <row r="24" spans="1:2" s="16" customFormat="1" ht="50.25" customHeight="1" x14ac:dyDescent="0.25">
      <c r="A24" s="210"/>
      <c r="B24" s="31" t="s">
        <v>94</v>
      </c>
    </row>
    <row r="25" spans="1:2" s="16" customFormat="1" ht="35.25" customHeight="1" x14ac:dyDescent="0.25">
      <c r="A25" s="210"/>
      <c r="B25" s="32" t="s">
        <v>95</v>
      </c>
    </row>
    <row r="26" spans="1:2" s="16" customFormat="1" ht="33.75" customHeight="1" x14ac:dyDescent="0.25">
      <c r="A26" s="210"/>
      <c r="B26" s="31" t="s">
        <v>96</v>
      </c>
    </row>
    <row r="27" spans="1:2" s="16" customFormat="1" ht="32.25" customHeight="1" x14ac:dyDescent="0.25">
      <c r="A27" s="210"/>
      <c r="B27" s="31" t="s">
        <v>97</v>
      </c>
    </row>
    <row r="28" spans="1:2" s="16" customFormat="1" ht="34.5" customHeight="1" x14ac:dyDescent="0.25">
      <c r="A28" s="210"/>
      <c r="B28" s="31" t="s">
        <v>98</v>
      </c>
    </row>
    <row r="29" spans="1:2" s="16" customFormat="1" ht="69" customHeight="1" x14ac:dyDescent="0.25">
      <c r="A29" s="210"/>
      <c r="B29" s="31" t="s">
        <v>99</v>
      </c>
    </row>
    <row r="30" spans="1:2" s="16" customFormat="1" ht="64.5" customHeight="1" x14ac:dyDescent="0.25">
      <c r="A30" s="210"/>
      <c r="B30" s="33" t="s">
        <v>100</v>
      </c>
    </row>
    <row r="31" spans="1:2" s="16" customFormat="1" ht="31.5" customHeight="1" x14ac:dyDescent="0.25">
      <c r="A31" s="202" t="s">
        <v>68</v>
      </c>
      <c r="B31" s="23" t="s">
        <v>105</v>
      </c>
    </row>
    <row r="32" spans="1:2" s="16" customFormat="1" ht="49.5" customHeight="1" x14ac:dyDescent="0.25">
      <c r="A32" s="204"/>
      <c r="B32" s="39" t="s">
        <v>154</v>
      </c>
    </row>
    <row r="33" spans="1:3" s="16" customFormat="1" ht="8.25" customHeight="1" x14ac:dyDescent="0.25">
      <c r="A33" s="207"/>
      <c r="B33" s="22"/>
    </row>
    <row r="34" spans="1:3" s="16" customFormat="1" ht="81" customHeight="1" x14ac:dyDescent="0.25">
      <c r="A34" s="18" t="s">
        <v>69</v>
      </c>
      <c r="B34" s="19" t="s">
        <v>70</v>
      </c>
    </row>
    <row r="35" spans="1:3" s="16" customFormat="1" ht="30.75" customHeight="1" x14ac:dyDescent="0.25">
      <c r="A35" s="202"/>
      <c r="B35" s="36" t="s">
        <v>124</v>
      </c>
    </row>
    <row r="36" spans="1:3" s="16" customFormat="1" ht="16.5" customHeight="1" x14ac:dyDescent="0.25">
      <c r="A36" s="203"/>
      <c r="B36" s="14" t="s">
        <v>71</v>
      </c>
    </row>
    <row r="37" spans="1:3" s="16" customFormat="1" ht="13.5" customHeight="1" x14ac:dyDescent="0.25">
      <c r="A37" s="203"/>
      <c r="B37" s="14" t="s">
        <v>125</v>
      </c>
    </row>
    <row r="38" spans="1:3" s="16" customFormat="1" ht="18.75" customHeight="1" x14ac:dyDescent="0.25">
      <c r="A38" s="203"/>
      <c r="B38" s="14" t="s">
        <v>126</v>
      </c>
    </row>
    <row r="39" spans="1:3" s="16" customFormat="1" ht="17.25" customHeight="1" x14ac:dyDescent="0.25">
      <c r="A39" s="203"/>
      <c r="B39" s="14" t="s">
        <v>72</v>
      </c>
    </row>
    <row r="40" spans="1:3" s="16" customFormat="1" ht="16.5" customHeight="1" x14ac:dyDescent="0.25">
      <c r="A40" s="203"/>
      <c r="B40" s="37" t="s">
        <v>73</v>
      </c>
    </row>
    <row r="41" spans="1:3" s="16" customFormat="1" ht="21.75" customHeight="1" x14ac:dyDescent="0.25">
      <c r="A41" s="203"/>
      <c r="B41" s="37" t="s">
        <v>127</v>
      </c>
    </row>
    <row r="42" spans="1:3" s="16" customFormat="1" ht="11.25" customHeight="1" x14ac:dyDescent="0.25">
      <c r="A42" s="203"/>
      <c r="B42" s="37" t="s">
        <v>71</v>
      </c>
    </row>
    <row r="43" spans="1:3" s="16" customFormat="1" ht="15" customHeight="1" x14ac:dyDescent="0.25">
      <c r="A43" s="203"/>
      <c r="B43" s="37" t="s">
        <v>109</v>
      </c>
    </row>
    <row r="44" spans="1:3" ht="16.5" customHeight="1" x14ac:dyDescent="0.25">
      <c r="A44" s="203"/>
      <c r="B44" s="38" t="s">
        <v>128</v>
      </c>
      <c r="C44" s="16"/>
    </row>
    <row r="45" spans="1:3" s="16" customFormat="1" ht="20.25" customHeight="1" x14ac:dyDescent="0.25">
      <c r="A45" s="203"/>
      <c r="B45" s="47" t="s">
        <v>74</v>
      </c>
    </row>
    <row r="46" spans="1:3" s="16" customFormat="1" ht="19.5" customHeight="1" x14ac:dyDescent="0.25">
      <c r="A46" s="203"/>
      <c r="B46" s="37" t="s">
        <v>129</v>
      </c>
    </row>
    <row r="47" spans="1:3" s="16" customFormat="1" ht="15" customHeight="1" x14ac:dyDescent="0.25">
      <c r="A47" s="203"/>
      <c r="B47" s="37" t="s">
        <v>71</v>
      </c>
    </row>
    <row r="48" spans="1:3" s="16" customFormat="1" ht="16.5" customHeight="1" x14ac:dyDescent="0.25">
      <c r="A48" s="203"/>
      <c r="B48" s="37" t="s">
        <v>132</v>
      </c>
    </row>
    <row r="49" spans="1:8" s="11" customFormat="1" ht="14.25" customHeight="1" x14ac:dyDescent="0.25">
      <c r="A49" s="203"/>
      <c r="B49" s="37" t="s">
        <v>130</v>
      </c>
      <c r="H49" s="13"/>
    </row>
    <row r="50" spans="1:8" s="11" customFormat="1" ht="20.25" customHeight="1" x14ac:dyDescent="0.25">
      <c r="A50" s="203"/>
      <c r="B50" s="37" t="s">
        <v>75</v>
      </c>
      <c r="H50" s="16"/>
    </row>
    <row r="51" spans="1:8" s="11" customFormat="1" ht="20.25" customHeight="1" x14ac:dyDescent="0.25">
      <c r="A51" s="203"/>
      <c r="B51" s="37" t="s">
        <v>131</v>
      </c>
      <c r="H51" s="16"/>
    </row>
    <row r="52" spans="1:8" s="11" customFormat="1" ht="15" customHeight="1" x14ac:dyDescent="0.25">
      <c r="A52" s="203"/>
      <c r="B52" s="37" t="s">
        <v>71</v>
      </c>
      <c r="H52" s="16"/>
    </row>
    <row r="53" spans="1:8" s="11" customFormat="1" ht="14.25" customHeight="1" x14ac:dyDescent="0.25">
      <c r="A53" s="203"/>
      <c r="B53" s="37" t="s">
        <v>108</v>
      </c>
      <c r="H53" s="16"/>
    </row>
    <row r="54" spans="1:8" s="11" customFormat="1" ht="16.5" customHeight="1" x14ac:dyDescent="0.25">
      <c r="A54" s="203"/>
      <c r="B54" s="37" t="s">
        <v>133</v>
      </c>
      <c r="H54" s="16"/>
    </row>
    <row r="55" spans="1:8" s="11" customFormat="1" ht="19.5" customHeight="1" x14ac:dyDescent="0.25">
      <c r="A55" s="203"/>
      <c r="B55" s="37" t="s">
        <v>76</v>
      </c>
      <c r="H55" s="15"/>
    </row>
    <row r="56" spans="1:8" s="11" customFormat="1" ht="19.5" customHeight="1" x14ac:dyDescent="0.25">
      <c r="A56" s="203"/>
      <c r="B56" s="37" t="s">
        <v>134</v>
      </c>
      <c r="H56" s="13"/>
    </row>
    <row r="57" spans="1:8" s="11" customFormat="1" ht="17.25" customHeight="1" x14ac:dyDescent="0.25">
      <c r="A57" s="203"/>
      <c r="B57" s="37" t="s">
        <v>71</v>
      </c>
      <c r="H57" s="13"/>
    </row>
    <row r="58" spans="1:8" s="11" customFormat="1" ht="15" customHeight="1" x14ac:dyDescent="0.25">
      <c r="A58" s="203"/>
      <c r="B58" s="37" t="s">
        <v>135</v>
      </c>
      <c r="H58" s="16"/>
    </row>
    <row r="59" spans="1:8" s="11" customFormat="1" ht="15.75" customHeight="1" x14ac:dyDescent="0.25">
      <c r="A59" s="203"/>
      <c r="B59" s="37" t="s">
        <v>136</v>
      </c>
      <c r="H59" s="16"/>
    </row>
    <row r="60" spans="1:8" s="11" customFormat="1" ht="21" customHeight="1" x14ac:dyDescent="0.25">
      <c r="A60" s="203"/>
      <c r="B60" s="37" t="s">
        <v>77</v>
      </c>
      <c r="H60" s="16"/>
    </row>
    <row r="61" spans="1:8" s="11" customFormat="1" ht="21" customHeight="1" x14ac:dyDescent="0.25">
      <c r="A61" s="203"/>
      <c r="B61" s="37" t="s">
        <v>137</v>
      </c>
      <c r="H61" s="16"/>
    </row>
    <row r="62" spans="1:8" s="11" customFormat="1" ht="15.75" customHeight="1" x14ac:dyDescent="0.25">
      <c r="A62" s="203"/>
      <c r="B62" s="37" t="s">
        <v>71</v>
      </c>
      <c r="H62" s="16"/>
    </row>
    <row r="63" spans="1:8" s="11" customFormat="1" ht="12" customHeight="1" x14ac:dyDescent="0.25">
      <c r="A63" s="203"/>
      <c r="B63" s="37" t="s">
        <v>138</v>
      </c>
      <c r="H63" s="16"/>
    </row>
    <row r="64" spans="1:8" s="11" customFormat="1" ht="15.75" customHeight="1" x14ac:dyDescent="0.25">
      <c r="A64" s="203"/>
      <c r="B64" s="37" t="s">
        <v>139</v>
      </c>
      <c r="H64" s="16"/>
    </row>
    <row r="65" spans="1:8" s="11" customFormat="1" ht="18" customHeight="1" x14ac:dyDescent="0.25">
      <c r="A65" s="203"/>
      <c r="B65" s="37" t="s">
        <v>78</v>
      </c>
      <c r="H65" s="16"/>
    </row>
    <row r="66" spans="1:8" s="11" customFormat="1" ht="24.75" customHeight="1" x14ac:dyDescent="0.25">
      <c r="A66" s="203"/>
      <c r="B66" s="37" t="s">
        <v>140</v>
      </c>
      <c r="H66" s="16"/>
    </row>
    <row r="67" spans="1:8" s="11" customFormat="1" ht="13.5" customHeight="1" x14ac:dyDescent="0.25">
      <c r="A67" s="203"/>
      <c r="B67" s="37" t="s">
        <v>71</v>
      </c>
      <c r="H67" s="16"/>
    </row>
    <row r="68" spans="1:8" s="11" customFormat="1" ht="13.5" customHeight="1" x14ac:dyDescent="0.25">
      <c r="A68" s="203"/>
      <c r="B68" s="37" t="s">
        <v>152</v>
      </c>
      <c r="H68" s="16"/>
    </row>
    <row r="69" spans="1:8" s="11" customFormat="1" ht="14.25" customHeight="1" x14ac:dyDescent="0.25">
      <c r="A69" s="203"/>
      <c r="B69" s="37" t="s">
        <v>141</v>
      </c>
      <c r="H69" s="16"/>
    </row>
    <row r="70" spans="1:8" s="11" customFormat="1" ht="21" customHeight="1" x14ac:dyDescent="0.25">
      <c r="A70" s="203"/>
      <c r="B70" s="37" t="s">
        <v>79</v>
      </c>
      <c r="H70" s="16"/>
    </row>
    <row r="71" spans="1:8" s="11" customFormat="1" ht="23.25" customHeight="1" x14ac:dyDescent="0.25">
      <c r="A71" s="203"/>
      <c r="B71" s="37" t="s">
        <v>142</v>
      </c>
      <c r="H71" s="16"/>
    </row>
    <row r="72" spans="1:8" s="11" customFormat="1" ht="12.75" customHeight="1" x14ac:dyDescent="0.25">
      <c r="A72" s="203"/>
      <c r="B72" s="37" t="s">
        <v>71</v>
      </c>
      <c r="H72" s="16"/>
    </row>
    <row r="73" spans="1:8" s="11" customFormat="1" ht="15.75" customHeight="1" x14ac:dyDescent="0.25">
      <c r="A73" s="203"/>
      <c r="B73" s="37" t="s">
        <v>143</v>
      </c>
      <c r="H73" s="16"/>
    </row>
    <row r="74" spans="1:8" s="11" customFormat="1" ht="17.25" customHeight="1" x14ac:dyDescent="0.25">
      <c r="A74" s="203"/>
      <c r="B74" s="38" t="s">
        <v>144</v>
      </c>
      <c r="H74" s="16"/>
    </row>
    <row r="75" spans="1:8" s="11" customFormat="1" ht="36" customHeight="1" x14ac:dyDescent="0.25">
      <c r="A75" s="202" t="s">
        <v>80</v>
      </c>
      <c r="B75" s="34" t="s">
        <v>101</v>
      </c>
      <c r="H75" s="16"/>
    </row>
    <row r="76" spans="1:8" s="11" customFormat="1" ht="36.75" customHeight="1" x14ac:dyDescent="0.25">
      <c r="A76" s="204"/>
      <c r="B76" s="35" t="s">
        <v>102</v>
      </c>
      <c r="H76" s="16"/>
    </row>
    <row r="77" spans="1:8" s="11" customFormat="1" ht="50.25" customHeight="1" x14ac:dyDescent="0.25">
      <c r="A77" s="204"/>
      <c r="B77" s="35" t="s">
        <v>148</v>
      </c>
      <c r="H77" s="16"/>
    </row>
    <row r="78" spans="1:8" s="11" customFormat="1" ht="68.25" customHeight="1" x14ac:dyDescent="0.25">
      <c r="A78" s="204"/>
      <c r="B78" s="35" t="s">
        <v>103</v>
      </c>
      <c r="H78" s="16"/>
    </row>
    <row r="79" spans="1:8" s="11" customFormat="1" ht="51" customHeight="1" x14ac:dyDescent="0.25">
      <c r="A79" s="204"/>
      <c r="B79" s="35" t="s">
        <v>104</v>
      </c>
      <c r="H79" s="16"/>
    </row>
    <row r="80" spans="1:8" s="11" customFormat="1" ht="21" customHeight="1" x14ac:dyDescent="0.25">
      <c r="A80" s="204"/>
      <c r="B80" s="33" t="s">
        <v>149</v>
      </c>
      <c r="H80" s="16"/>
    </row>
    <row r="81" spans="1:8" s="11" customFormat="1" ht="50.25" customHeight="1" x14ac:dyDescent="0.25">
      <c r="A81" s="204"/>
      <c r="B81" s="30" t="s">
        <v>150</v>
      </c>
      <c r="H81" s="16"/>
    </row>
    <row r="82" spans="1:8" s="11" customFormat="1" ht="36" customHeight="1" x14ac:dyDescent="0.25">
      <c r="A82" s="204"/>
      <c r="B82" s="35" t="s">
        <v>106</v>
      </c>
      <c r="H82" s="16"/>
    </row>
    <row r="83" spans="1:8" s="11" customFormat="1" ht="30" customHeight="1" x14ac:dyDescent="0.25">
      <c r="A83" s="204"/>
      <c r="B83" s="35" t="s">
        <v>151</v>
      </c>
      <c r="H83" s="16"/>
    </row>
    <row r="84" spans="1:8" s="11" customFormat="1" ht="12.75" customHeight="1" x14ac:dyDescent="0.25">
      <c r="A84" s="205"/>
      <c r="B84" s="40"/>
      <c r="H84" s="16"/>
    </row>
    <row r="85" spans="1:8" ht="27.75" customHeight="1" x14ac:dyDescent="0.25">
      <c r="A85" s="24" t="s">
        <v>81</v>
      </c>
      <c r="B85" s="25"/>
      <c r="C85" s="16"/>
    </row>
    <row r="86" spans="1:8" ht="84" hidden="1" customHeight="1" x14ac:dyDescent="0.25">
      <c r="A86" s="24" t="s">
        <v>82</v>
      </c>
      <c r="B86" s="25"/>
      <c r="C86" s="16"/>
    </row>
    <row r="87" spans="1:8" ht="7.5" customHeight="1" x14ac:dyDescent="0.25">
      <c r="A87" s="11"/>
      <c r="B87" s="26"/>
      <c r="C87" s="16"/>
    </row>
    <row r="88" spans="1:8" ht="91.5" customHeight="1" x14ac:dyDescent="0.25">
      <c r="A88" s="201" t="s">
        <v>62</v>
      </c>
      <c r="B88" s="26"/>
      <c r="C88" s="16"/>
    </row>
    <row r="89" spans="1:8" x14ac:dyDescent="0.25">
      <c r="A89" s="201"/>
      <c r="B89" s="27" t="s">
        <v>83</v>
      </c>
    </row>
    <row r="90" spans="1:8" x14ac:dyDescent="0.25">
      <c r="B90" s="16"/>
    </row>
    <row r="91" spans="1:8" x14ac:dyDescent="0.25">
      <c r="B91" s="16"/>
    </row>
    <row r="92" spans="1:8" x14ac:dyDescent="0.25">
      <c r="B92" s="16"/>
    </row>
    <row r="93" spans="1:8" x14ac:dyDescent="0.25">
      <c r="B93" s="16"/>
    </row>
    <row r="94" spans="1:8" x14ac:dyDescent="0.25">
      <c r="B94" s="16"/>
    </row>
  </sheetData>
  <mergeCells count="8">
    <mergeCell ref="A88:A89"/>
    <mergeCell ref="A35:A74"/>
    <mergeCell ref="A75:A84"/>
    <mergeCell ref="A6:A11"/>
    <mergeCell ref="A14:A17"/>
    <mergeCell ref="A18:A19"/>
    <mergeCell ref="A20:A30"/>
    <mergeCell ref="A31:A3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11.140625" style="1" customWidth="1"/>
    <col min="2" max="2" width="37.85546875" style="1" customWidth="1"/>
    <col min="3" max="3" width="17.85546875" style="1" hidden="1" customWidth="1"/>
    <col min="4" max="8" width="17.28515625" style="1" customWidth="1"/>
    <col min="9" max="9" width="35.28515625" style="1" customWidth="1"/>
    <col min="10" max="14" width="17.28515625" style="1" hidden="1" customWidth="1"/>
    <col min="15" max="16384" width="9.140625" style="1"/>
  </cols>
  <sheetData>
    <row r="1" spans="1:15" x14ac:dyDescent="0.25">
      <c r="A1" s="12"/>
      <c r="B1" s="2"/>
      <c r="C1" s="2"/>
      <c r="D1" s="2"/>
      <c r="E1" s="2"/>
      <c r="F1" s="3"/>
      <c r="G1" s="3"/>
      <c r="H1" s="3"/>
      <c r="I1" s="3" t="s">
        <v>373</v>
      </c>
      <c r="J1" s="3"/>
      <c r="K1" s="3"/>
      <c r="L1" s="3"/>
      <c r="M1" s="3"/>
      <c r="N1" s="46"/>
    </row>
    <row r="2" spans="1:15" ht="58.5" customHeight="1" x14ac:dyDescent="0.25">
      <c r="A2" s="253" t="s">
        <v>417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  <row r="3" spans="1:15" s="77" customFormat="1" ht="32.25" customHeight="1" x14ac:dyDescent="0.25">
      <c r="A3" s="254" t="s">
        <v>1</v>
      </c>
      <c r="B3" s="254" t="s">
        <v>4</v>
      </c>
      <c r="C3" s="254" t="s">
        <v>37</v>
      </c>
      <c r="D3" s="254" t="s">
        <v>5</v>
      </c>
      <c r="E3" s="255" t="s">
        <v>15</v>
      </c>
      <c r="F3" s="256"/>
      <c r="G3" s="256"/>
      <c r="H3" s="257"/>
      <c r="I3" s="258" t="s">
        <v>270</v>
      </c>
      <c r="J3" s="75"/>
      <c r="K3" s="75"/>
      <c r="L3" s="75"/>
      <c r="M3" s="75"/>
      <c r="N3" s="76"/>
    </row>
    <row r="4" spans="1:15" s="77" customFormat="1" ht="15.75" customHeight="1" x14ac:dyDescent="0.25">
      <c r="A4" s="254"/>
      <c r="B4" s="254"/>
      <c r="C4" s="254"/>
      <c r="D4" s="254"/>
      <c r="E4" s="78"/>
      <c r="F4" s="254" t="s">
        <v>271</v>
      </c>
      <c r="G4" s="254"/>
      <c r="H4" s="261"/>
      <c r="I4" s="259"/>
      <c r="J4" s="75"/>
      <c r="K4" s="75"/>
      <c r="L4" s="75"/>
      <c r="M4" s="75"/>
      <c r="N4" s="76"/>
    </row>
    <row r="5" spans="1:15" s="77" customFormat="1" ht="78" customHeight="1" x14ac:dyDescent="0.25">
      <c r="A5" s="254"/>
      <c r="B5" s="254"/>
      <c r="C5" s="254"/>
      <c r="D5" s="254"/>
      <c r="E5" s="122" t="s">
        <v>272</v>
      </c>
      <c r="F5" s="79" t="s">
        <v>273</v>
      </c>
      <c r="G5" s="80" t="s">
        <v>274</v>
      </c>
      <c r="H5" s="122" t="s">
        <v>275</v>
      </c>
      <c r="I5" s="260"/>
      <c r="J5" s="81" t="s">
        <v>110</v>
      </c>
      <c r="K5" s="79" t="s">
        <v>111</v>
      </c>
      <c r="L5" s="79" t="s">
        <v>112</v>
      </c>
      <c r="M5" s="79" t="s">
        <v>113</v>
      </c>
      <c r="N5" s="79" t="s">
        <v>115</v>
      </c>
    </row>
    <row r="6" spans="1:15" s="82" customFormat="1" ht="15" x14ac:dyDescent="0.2">
      <c r="A6" s="122">
        <v>1</v>
      </c>
      <c r="B6" s="122">
        <v>2</v>
      </c>
      <c r="C6" s="122">
        <v>3</v>
      </c>
      <c r="D6" s="122">
        <v>3</v>
      </c>
      <c r="E6" s="122">
        <v>4</v>
      </c>
      <c r="F6" s="122">
        <v>5</v>
      </c>
      <c r="G6" s="122">
        <v>6</v>
      </c>
      <c r="H6" s="122">
        <v>7</v>
      </c>
      <c r="I6" s="122">
        <v>8</v>
      </c>
      <c r="J6" s="122">
        <v>9</v>
      </c>
      <c r="K6" s="122">
        <v>10</v>
      </c>
      <c r="L6" s="122">
        <v>11</v>
      </c>
      <c r="M6" s="122">
        <v>12</v>
      </c>
      <c r="N6" s="122">
        <v>13</v>
      </c>
    </row>
    <row r="7" spans="1:15" s="77" customFormat="1" ht="18.75" customHeight="1" x14ac:dyDescent="0.25">
      <c r="A7" s="262" t="s">
        <v>16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4"/>
      <c r="O7" s="83"/>
    </row>
    <row r="8" spans="1:15" s="87" customFormat="1" ht="193.5" customHeight="1" x14ac:dyDescent="0.25">
      <c r="A8" s="84" t="s">
        <v>2</v>
      </c>
      <c r="B8" s="84" t="s">
        <v>155</v>
      </c>
      <c r="C8" s="84"/>
      <c r="D8" s="84" t="s">
        <v>25</v>
      </c>
      <c r="E8" s="85" t="s">
        <v>276</v>
      </c>
      <c r="F8" s="85" t="s">
        <v>329</v>
      </c>
      <c r="G8" s="84" t="s">
        <v>276</v>
      </c>
      <c r="H8" s="86">
        <f>(G8*100)/F8</f>
        <v>99.280701754385959</v>
      </c>
      <c r="I8" s="84" t="s">
        <v>523</v>
      </c>
      <c r="J8" s="84" t="s">
        <v>85</v>
      </c>
      <c r="K8" s="84" t="s">
        <v>86</v>
      </c>
      <c r="L8" s="84" t="s">
        <v>84</v>
      </c>
      <c r="M8" s="84" t="s">
        <v>87</v>
      </c>
      <c r="N8" s="84" t="s">
        <v>88</v>
      </c>
    </row>
    <row r="9" spans="1:15" s="77" customFormat="1" ht="0.75" hidden="1" customHeight="1" x14ac:dyDescent="0.25">
      <c r="A9" s="84" t="s">
        <v>3</v>
      </c>
      <c r="B9" s="84" t="s">
        <v>277</v>
      </c>
      <c r="C9" s="88"/>
      <c r="D9" s="84" t="s">
        <v>34</v>
      </c>
      <c r="E9" s="84" t="s">
        <v>35</v>
      </c>
      <c r="F9" s="84" t="s">
        <v>278</v>
      </c>
      <c r="G9" s="84"/>
      <c r="H9" s="86">
        <f>(G9*100)/F9</f>
        <v>0</v>
      </c>
      <c r="I9" s="84"/>
      <c r="J9" s="84" t="s">
        <v>279</v>
      </c>
      <c r="K9" s="84" t="s">
        <v>280</v>
      </c>
      <c r="L9" s="84" t="s">
        <v>281</v>
      </c>
      <c r="M9" s="84" t="s">
        <v>282</v>
      </c>
      <c r="N9" s="84" t="s">
        <v>283</v>
      </c>
    </row>
    <row r="10" spans="1:15" s="89" customFormat="1" ht="27" customHeight="1" x14ac:dyDescent="0.25">
      <c r="A10" s="265" t="s">
        <v>182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7"/>
    </row>
    <row r="11" spans="1:15" s="89" customFormat="1" ht="110.25" customHeight="1" x14ac:dyDescent="0.25">
      <c r="A11" s="84" t="s">
        <v>184</v>
      </c>
      <c r="B11" s="84" t="s">
        <v>183</v>
      </c>
      <c r="C11" s="88"/>
      <c r="D11" s="84" t="s">
        <v>24</v>
      </c>
      <c r="E11" s="85" t="s">
        <v>284</v>
      </c>
      <c r="F11" s="85" t="s">
        <v>358</v>
      </c>
      <c r="G11" s="84" t="s">
        <v>420</v>
      </c>
      <c r="H11" s="86">
        <f>(G11*100)/F11</f>
        <v>73.893229166666671</v>
      </c>
      <c r="I11" s="270" t="s">
        <v>519</v>
      </c>
      <c r="J11" s="84" t="s">
        <v>38</v>
      </c>
      <c r="K11" s="84" t="s">
        <v>39</v>
      </c>
      <c r="L11" s="84" t="s">
        <v>40</v>
      </c>
      <c r="M11" s="84" t="s">
        <v>41</v>
      </c>
      <c r="N11" s="84" t="s">
        <v>42</v>
      </c>
    </row>
    <row r="12" spans="1:15" s="89" customFormat="1" ht="100.5" customHeight="1" x14ac:dyDescent="0.25">
      <c r="A12" s="84" t="s">
        <v>185</v>
      </c>
      <c r="B12" s="84" t="s">
        <v>189</v>
      </c>
      <c r="C12" s="88"/>
      <c r="D12" s="84" t="s">
        <v>24</v>
      </c>
      <c r="E12" s="85" t="s">
        <v>285</v>
      </c>
      <c r="F12" s="85" t="s">
        <v>359</v>
      </c>
      <c r="G12" s="84" t="s">
        <v>386</v>
      </c>
      <c r="H12" s="86">
        <f t="shared" ref="H12:H15" si="0">(G12*100)/F12</f>
        <v>85.952517162471395</v>
      </c>
      <c r="I12" s="271"/>
      <c r="J12" s="84" t="s">
        <v>43</v>
      </c>
      <c r="K12" s="84" t="s">
        <v>44</v>
      </c>
      <c r="L12" s="84" t="s">
        <v>45</v>
      </c>
      <c r="M12" s="84" t="s">
        <v>46</v>
      </c>
      <c r="N12" s="84" t="s">
        <v>36</v>
      </c>
    </row>
    <row r="13" spans="1:15" s="89" customFormat="1" ht="72" customHeight="1" x14ac:dyDescent="0.25">
      <c r="A13" s="84" t="s">
        <v>186</v>
      </c>
      <c r="B13" s="84" t="s">
        <v>190</v>
      </c>
      <c r="C13" s="88"/>
      <c r="D13" s="84" t="s">
        <v>157</v>
      </c>
      <c r="E13" s="85" t="s">
        <v>286</v>
      </c>
      <c r="F13" s="85" t="s">
        <v>360</v>
      </c>
      <c r="G13" s="84" t="s">
        <v>363</v>
      </c>
      <c r="H13" s="86">
        <f t="shared" si="0"/>
        <v>100.46136101499422</v>
      </c>
      <c r="I13" s="123"/>
      <c r="J13" s="84" t="s">
        <v>158</v>
      </c>
      <c r="K13" s="84" t="s">
        <v>159</v>
      </c>
      <c r="L13" s="84" t="s">
        <v>160</v>
      </c>
      <c r="M13" s="84" t="s">
        <v>161</v>
      </c>
      <c r="N13" s="84" t="s">
        <v>162</v>
      </c>
    </row>
    <row r="14" spans="1:15" s="77" customFormat="1" ht="51" customHeight="1" x14ac:dyDescent="0.25">
      <c r="A14" s="84" t="s">
        <v>187</v>
      </c>
      <c r="B14" s="84" t="s">
        <v>366</v>
      </c>
      <c r="C14" s="88"/>
      <c r="D14" s="84" t="s">
        <v>25</v>
      </c>
      <c r="E14" s="85" t="s">
        <v>287</v>
      </c>
      <c r="F14" s="85" t="s">
        <v>361</v>
      </c>
      <c r="G14" s="84" t="s">
        <v>362</v>
      </c>
      <c r="H14" s="86">
        <f t="shared" si="0"/>
        <v>101.73160173160173</v>
      </c>
      <c r="I14" s="84"/>
      <c r="J14" s="84" t="s">
        <v>288</v>
      </c>
      <c r="K14" s="84" t="s">
        <v>289</v>
      </c>
      <c r="L14" s="84" t="s">
        <v>290</v>
      </c>
      <c r="M14" s="84" t="s">
        <v>291</v>
      </c>
      <c r="N14" s="84" t="s">
        <v>292</v>
      </c>
    </row>
    <row r="15" spans="1:15" s="77" customFormat="1" ht="58.5" customHeight="1" x14ac:dyDescent="0.25">
      <c r="A15" s="84" t="s">
        <v>188</v>
      </c>
      <c r="B15" s="88" t="s">
        <v>191</v>
      </c>
      <c r="C15" s="88"/>
      <c r="D15" s="84" t="s">
        <v>24</v>
      </c>
      <c r="E15" s="85" t="s">
        <v>293</v>
      </c>
      <c r="F15" s="85" t="s">
        <v>51</v>
      </c>
      <c r="G15" s="84" t="s">
        <v>385</v>
      </c>
      <c r="H15" s="86">
        <f t="shared" si="0"/>
        <v>102.94117647058823</v>
      </c>
      <c r="I15" s="84"/>
      <c r="J15" s="84" t="s">
        <v>51</v>
      </c>
      <c r="K15" s="84" t="s">
        <v>52</v>
      </c>
      <c r="L15" s="84" t="s">
        <v>53</v>
      </c>
      <c r="M15" s="84" t="s">
        <v>54</v>
      </c>
      <c r="N15" s="84" t="s">
        <v>55</v>
      </c>
    </row>
    <row r="16" spans="1:15" s="77" customFormat="1" ht="25.5" customHeight="1" x14ac:dyDescent="0.25">
      <c r="A16" s="265" t="s">
        <v>513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7"/>
    </row>
    <row r="17" spans="1:14" s="89" customFormat="1" ht="78" customHeight="1" x14ac:dyDescent="0.25">
      <c r="A17" s="84" t="s">
        <v>192</v>
      </c>
      <c r="B17" s="84" t="s">
        <v>367</v>
      </c>
      <c r="C17" s="88"/>
      <c r="D17" s="84" t="s">
        <v>25</v>
      </c>
      <c r="E17" s="85" t="s">
        <v>294</v>
      </c>
      <c r="F17" s="85" t="s">
        <v>364</v>
      </c>
      <c r="G17" s="84" t="s">
        <v>387</v>
      </c>
      <c r="H17" s="86">
        <f>(G17*100)/F17</f>
        <v>112.90294117647059</v>
      </c>
      <c r="I17" s="84" t="s">
        <v>520</v>
      </c>
      <c r="J17" s="84" t="s">
        <v>163</v>
      </c>
      <c r="K17" s="84" t="s">
        <v>164</v>
      </c>
      <c r="L17" s="84" t="s">
        <v>165</v>
      </c>
      <c r="M17" s="84" t="s">
        <v>166</v>
      </c>
      <c r="N17" s="84" t="s">
        <v>167</v>
      </c>
    </row>
    <row r="18" spans="1:14" s="89" customFormat="1" ht="30.75" customHeight="1" x14ac:dyDescent="0.25">
      <c r="A18" s="268" t="s">
        <v>514</v>
      </c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57"/>
    </row>
    <row r="19" spans="1:14" s="77" customFormat="1" ht="45" x14ac:dyDescent="0.25">
      <c r="A19" s="84" t="s">
        <v>193</v>
      </c>
      <c r="B19" s="84" t="s">
        <v>194</v>
      </c>
      <c r="C19" s="88"/>
      <c r="D19" s="84" t="s">
        <v>26</v>
      </c>
      <c r="E19" s="85" t="s">
        <v>295</v>
      </c>
      <c r="F19" s="85" t="s">
        <v>419</v>
      </c>
      <c r="G19" s="84" t="s">
        <v>522</v>
      </c>
      <c r="H19" s="86">
        <f>(G19*100)/F19</f>
        <v>100.5</v>
      </c>
      <c r="I19" s="84"/>
      <c r="J19" s="90" t="s">
        <v>36</v>
      </c>
      <c r="K19" s="84" t="s">
        <v>49</v>
      </c>
      <c r="L19" s="84" t="s">
        <v>47</v>
      </c>
      <c r="M19" s="84" t="s">
        <v>48</v>
      </c>
      <c r="N19" s="84" t="s">
        <v>50</v>
      </c>
    </row>
    <row r="20" spans="1:14" s="77" customFormat="1" ht="15.75" customHeight="1" x14ac:dyDescent="0.25">
      <c r="A20" s="250" t="s">
        <v>515</v>
      </c>
      <c r="B20" s="251"/>
      <c r="C20" s="251"/>
      <c r="D20" s="251"/>
      <c r="E20" s="251"/>
      <c r="F20" s="251"/>
      <c r="G20" s="251"/>
      <c r="H20" s="251"/>
      <c r="I20" s="251"/>
      <c r="J20" s="252" t="s">
        <v>296</v>
      </c>
      <c r="K20" s="252"/>
      <c r="L20" s="252"/>
      <c r="M20" s="252"/>
      <c r="N20" s="252"/>
    </row>
    <row r="21" spans="1:14" s="121" customFormat="1" ht="118.5" customHeight="1" x14ac:dyDescent="0.2">
      <c r="A21" s="85" t="s">
        <v>195</v>
      </c>
      <c r="B21" s="91" t="s">
        <v>357</v>
      </c>
      <c r="C21" s="92"/>
      <c r="D21" s="92" t="s">
        <v>24</v>
      </c>
      <c r="E21" s="92">
        <v>0</v>
      </c>
      <c r="F21" s="93">
        <v>462</v>
      </c>
      <c r="G21" s="93">
        <v>511</v>
      </c>
      <c r="H21" s="94">
        <f>(G21*100)/F21</f>
        <v>110.60606060606061</v>
      </c>
      <c r="I21" s="173" t="s">
        <v>521</v>
      </c>
      <c r="J21" s="252"/>
      <c r="K21" s="252"/>
      <c r="L21" s="252"/>
      <c r="M21" s="252"/>
      <c r="N21" s="252"/>
    </row>
    <row r="22" spans="1:14" s="77" customFormat="1" ht="15" x14ac:dyDescent="0.25"/>
    <row r="23" spans="1:14" s="64" customFormat="1" ht="18.75" x14ac:dyDescent="0.3">
      <c r="B23" s="64" t="s">
        <v>421</v>
      </c>
    </row>
    <row r="24" spans="1:14" s="64" customFormat="1" ht="18.75" x14ac:dyDescent="0.3">
      <c r="B24" s="64" t="s">
        <v>370</v>
      </c>
      <c r="H24" s="64" t="s">
        <v>332</v>
      </c>
    </row>
    <row r="25" spans="1:14" s="64" customFormat="1" ht="18.75" x14ac:dyDescent="0.3"/>
    <row r="27" spans="1:14" x14ac:dyDescent="0.25">
      <c r="B27" s="65" t="s">
        <v>371</v>
      </c>
    </row>
    <row r="28" spans="1:14" x14ac:dyDescent="0.25">
      <c r="B28" s="65" t="s">
        <v>372</v>
      </c>
    </row>
  </sheetData>
  <mergeCells count="15">
    <mergeCell ref="A20:I20"/>
    <mergeCell ref="J20:N21"/>
    <mergeCell ref="A2:N2"/>
    <mergeCell ref="A3:A5"/>
    <mergeCell ref="B3:B5"/>
    <mergeCell ref="C3:C5"/>
    <mergeCell ref="D3:D5"/>
    <mergeCell ref="E3:H3"/>
    <mergeCell ref="I3:I5"/>
    <mergeCell ref="F4:H4"/>
    <mergeCell ref="A7:N7"/>
    <mergeCell ref="A10:N10"/>
    <mergeCell ref="A16:N16"/>
    <mergeCell ref="A18:N18"/>
    <mergeCell ref="I11:I12"/>
  </mergeCells>
  <pageMargins left="0.7" right="0.7" top="0.75" bottom="0.75" header="0.3" footer="0.3"/>
  <pageSetup paperSize="9" scale="74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0"/>
  <sheetViews>
    <sheetView view="pageBreakPreview" topLeftCell="A138" zoomScale="46" zoomScaleNormal="60" zoomScaleSheetLayoutView="46" workbookViewId="0">
      <selection activeCell="G133" sqref="G133:G134"/>
    </sheetView>
  </sheetViews>
  <sheetFormatPr defaultRowHeight="15.75" x14ac:dyDescent="0.25"/>
  <cols>
    <col min="1" max="1" width="6.5703125" style="4" customWidth="1"/>
    <col min="2" max="2" width="42.5703125" style="4" customWidth="1"/>
    <col min="3" max="3" width="40.5703125" style="50" customWidth="1"/>
    <col min="4" max="4" width="14.140625" style="4" customWidth="1"/>
    <col min="5" max="5" width="13.5703125" style="4" customWidth="1"/>
    <col min="6" max="6" width="13.28515625" style="4" customWidth="1"/>
    <col min="7" max="7" width="14.7109375" style="4" customWidth="1"/>
    <col min="8" max="8" width="17" style="98" customWidth="1"/>
    <col min="9" max="9" width="16.42578125" style="98" customWidth="1"/>
    <col min="10" max="10" width="13.7109375" style="98" customWidth="1"/>
    <col min="11" max="11" width="24" style="150" customWidth="1"/>
    <col min="12" max="12" width="22" style="150" customWidth="1"/>
    <col min="13" max="13" width="15.42578125" style="99" customWidth="1"/>
    <col min="14" max="14" width="24.7109375" style="155" customWidth="1"/>
    <col min="15" max="15" width="14.85546875" style="150" customWidth="1"/>
    <col min="16" max="16" width="24.7109375" style="150" customWidth="1"/>
    <col min="17" max="17" width="17.42578125" style="4" customWidth="1"/>
    <col min="18" max="18" width="19.140625" style="4" customWidth="1"/>
    <col min="19" max="16384" width="9.140625" style="4"/>
  </cols>
  <sheetData>
    <row r="1" spans="1:18" x14ac:dyDescent="0.25">
      <c r="O1" s="307" t="s">
        <v>374</v>
      </c>
      <c r="P1" s="308"/>
    </row>
    <row r="2" spans="1:18" s="108" customFormat="1" ht="12.75" customHeight="1" x14ac:dyDescent="0.3">
      <c r="A2" s="279" t="s">
        <v>416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</row>
    <row r="3" spans="1:18" s="108" customFormat="1" ht="18.75" x14ac:dyDescent="0.3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</row>
    <row r="4" spans="1:18" s="108" customFormat="1" ht="18.75" x14ac:dyDescent="0.3">
      <c r="A4" s="280"/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</row>
    <row r="5" spans="1:18" s="108" customFormat="1" ht="18.75" x14ac:dyDescent="0.3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</row>
    <row r="6" spans="1:18" x14ac:dyDescent="0.25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18" ht="73.5" customHeight="1" x14ac:dyDescent="0.25">
      <c r="A7" s="236" t="s">
        <v>1</v>
      </c>
      <c r="B7" s="230" t="s">
        <v>198</v>
      </c>
      <c r="C7" s="230" t="s">
        <v>199</v>
      </c>
      <c r="D7" s="228" t="s">
        <v>297</v>
      </c>
      <c r="E7" s="282"/>
      <c r="F7" s="239" t="s">
        <v>298</v>
      </c>
      <c r="G7" s="239"/>
      <c r="H7" s="228" t="s">
        <v>299</v>
      </c>
      <c r="I7" s="283"/>
      <c r="J7" s="282"/>
      <c r="K7" s="228" t="s">
        <v>300</v>
      </c>
      <c r="L7" s="282"/>
      <c r="M7" s="239" t="s">
        <v>301</v>
      </c>
      <c r="N7" s="239"/>
      <c r="O7" s="239"/>
      <c r="P7" s="239" t="s">
        <v>368</v>
      </c>
    </row>
    <row r="8" spans="1:18" ht="37.5" customHeight="1" x14ac:dyDescent="0.25">
      <c r="A8" s="236"/>
      <c r="B8" s="230"/>
      <c r="C8" s="230"/>
      <c r="D8" s="237" t="s">
        <v>200</v>
      </c>
      <c r="E8" s="237" t="s">
        <v>201</v>
      </c>
      <c r="F8" s="239" t="s">
        <v>302</v>
      </c>
      <c r="G8" s="239" t="s">
        <v>303</v>
      </c>
      <c r="H8" s="287" t="s">
        <v>304</v>
      </c>
      <c r="I8" s="287" t="s">
        <v>305</v>
      </c>
      <c r="J8" s="287" t="s">
        <v>306</v>
      </c>
      <c r="K8" s="239" t="s">
        <v>307</v>
      </c>
      <c r="L8" s="239" t="s">
        <v>308</v>
      </c>
      <c r="M8" s="284" t="s">
        <v>309</v>
      </c>
      <c r="N8" s="284" t="s">
        <v>310</v>
      </c>
      <c r="O8" s="239" t="s">
        <v>402</v>
      </c>
      <c r="P8" s="239"/>
      <c r="Q8" s="179">
        <f>N23+N96+N128+N148</f>
        <v>225494.42</v>
      </c>
    </row>
    <row r="9" spans="1:18" ht="99" customHeight="1" x14ac:dyDescent="0.25">
      <c r="A9" s="281"/>
      <c r="B9" s="281"/>
      <c r="C9" s="281"/>
      <c r="D9" s="237"/>
      <c r="E9" s="286"/>
      <c r="F9" s="281"/>
      <c r="G9" s="281"/>
      <c r="H9" s="288"/>
      <c r="I9" s="288"/>
      <c r="J9" s="288"/>
      <c r="K9" s="239"/>
      <c r="L9" s="239"/>
      <c r="M9" s="285"/>
      <c r="N9" s="284"/>
      <c r="O9" s="239"/>
      <c r="P9" s="239"/>
      <c r="Q9" s="124">
        <f>Q8-N11</f>
        <v>0</v>
      </c>
    </row>
    <row r="10" spans="1:18" x14ac:dyDescent="0.25">
      <c r="A10" s="144">
        <v>1</v>
      </c>
      <c r="B10" s="144">
        <v>2</v>
      </c>
      <c r="C10" s="144">
        <v>3</v>
      </c>
      <c r="D10" s="52">
        <v>4</v>
      </c>
      <c r="E10" s="52">
        <v>5</v>
      </c>
      <c r="F10" s="167">
        <v>6</v>
      </c>
      <c r="G10" s="167">
        <v>7</v>
      </c>
      <c r="H10" s="156">
        <v>8</v>
      </c>
      <c r="I10" s="156">
        <v>9</v>
      </c>
      <c r="J10" s="153">
        <v>10</v>
      </c>
      <c r="K10" s="139">
        <v>11</v>
      </c>
      <c r="L10" s="139">
        <v>12</v>
      </c>
      <c r="M10" s="156">
        <v>13</v>
      </c>
      <c r="N10" s="111">
        <v>14</v>
      </c>
      <c r="O10" s="139">
        <v>15</v>
      </c>
      <c r="P10" s="139">
        <v>16</v>
      </c>
    </row>
    <row r="11" spans="1:18" ht="24.75" customHeight="1" x14ac:dyDescent="0.25">
      <c r="A11" s="230">
        <v>1</v>
      </c>
      <c r="B11" s="230" t="s">
        <v>202</v>
      </c>
      <c r="C11" s="53" t="s">
        <v>0</v>
      </c>
      <c r="D11" s="54"/>
      <c r="E11" s="54"/>
      <c r="F11" s="167"/>
      <c r="G11" s="167"/>
      <c r="H11" s="140">
        <f>SUM(H12:H22)</f>
        <v>166412.6</v>
      </c>
      <c r="I11" s="140">
        <f>SUM(I12:I22)</f>
        <v>164116.48613999996</v>
      </c>
      <c r="J11" s="100">
        <f>I11*100/H11</f>
        <v>98.620228360112137</v>
      </c>
      <c r="K11" s="139"/>
      <c r="L11" s="139"/>
      <c r="M11" s="101">
        <f>SUM(M12:M22)</f>
        <v>231890.5</v>
      </c>
      <c r="N11" s="168">
        <f>SUM(N12:N22)</f>
        <v>225494.41999999998</v>
      </c>
      <c r="O11" s="139">
        <f>SUM(O12:O22)</f>
        <v>109</v>
      </c>
      <c r="P11" s="139"/>
      <c r="Q11" s="98">
        <f>M23+M96+M128+M148</f>
        <v>231890.49999999997</v>
      </c>
      <c r="R11" s="99"/>
    </row>
    <row r="12" spans="1:18" x14ac:dyDescent="0.25">
      <c r="A12" s="230"/>
      <c r="B12" s="230"/>
      <c r="C12" s="234" t="s">
        <v>203</v>
      </c>
      <c r="D12" s="232"/>
      <c r="E12" s="232"/>
      <c r="F12" s="167"/>
      <c r="G12" s="167"/>
      <c r="H12" s="140">
        <f>H24+H106+H129</f>
        <v>19731.099999999999</v>
      </c>
      <c r="I12" s="140">
        <f>I24+I106+I129</f>
        <v>19726.561000000002</v>
      </c>
      <c r="J12" s="100">
        <f t="shared" ref="J12:J69" si="0">I12*100/H12</f>
        <v>99.976995707284445</v>
      </c>
      <c r="K12" s="139"/>
      <c r="L12" s="139"/>
      <c r="M12" s="101">
        <f t="shared" ref="M12:M38" si="1">H12</f>
        <v>19731.099999999999</v>
      </c>
      <c r="N12" s="157">
        <f>N24+N106+N129</f>
        <v>14371.7</v>
      </c>
      <c r="O12" s="139">
        <f>O24+O106+O129</f>
        <v>52</v>
      </c>
      <c r="P12" s="139"/>
      <c r="Q12" s="124">
        <f>H23+H96+H128</f>
        <v>166412.59999999998</v>
      </c>
      <c r="R12" s="124">
        <f>I12+I13</f>
        <v>80617.934959999999</v>
      </c>
    </row>
    <row r="13" spans="1:18" x14ac:dyDescent="0.25">
      <c r="A13" s="230"/>
      <c r="B13" s="230"/>
      <c r="C13" s="247"/>
      <c r="D13" s="247"/>
      <c r="E13" s="247"/>
      <c r="F13" s="167"/>
      <c r="G13" s="167"/>
      <c r="H13" s="140">
        <f>H25</f>
        <v>62901</v>
      </c>
      <c r="I13" s="140">
        <f>I25</f>
        <v>60891.373959999997</v>
      </c>
      <c r="J13" s="100">
        <f t="shared" si="0"/>
        <v>96.805096834708507</v>
      </c>
      <c r="K13" s="139"/>
      <c r="L13" s="139"/>
      <c r="M13" s="101">
        <f t="shared" si="1"/>
        <v>62901</v>
      </c>
      <c r="N13" s="157">
        <f>N25</f>
        <v>64400.67</v>
      </c>
      <c r="O13" s="139"/>
      <c r="P13" s="139"/>
    </row>
    <row r="14" spans="1:18" x14ac:dyDescent="0.25">
      <c r="A14" s="230"/>
      <c r="B14" s="230"/>
      <c r="C14" s="137" t="s">
        <v>168</v>
      </c>
      <c r="D14" s="138"/>
      <c r="E14" s="138"/>
      <c r="F14" s="167"/>
      <c r="G14" s="167"/>
      <c r="H14" s="140">
        <f>H26+H97+H98+H99+H147</f>
        <v>4663.5999999999995</v>
      </c>
      <c r="I14" s="140">
        <f>I26+I97+I98+I99+I130</f>
        <v>4661.7041799999997</v>
      </c>
      <c r="J14" s="100">
        <f t="shared" si="0"/>
        <v>99.959348571918696</v>
      </c>
      <c r="K14" s="139"/>
      <c r="L14" s="139"/>
      <c r="M14" s="101">
        <f t="shared" ref="M14:M19" si="2">H14+M149</f>
        <v>4900.2</v>
      </c>
      <c r="N14" s="157">
        <f>N26+N97+N98+N99+N149+N147</f>
        <v>3984.1499999999996</v>
      </c>
      <c r="O14" s="111">
        <f>O26+O97+O98+O99+O149</f>
        <v>15</v>
      </c>
      <c r="P14" s="139"/>
    </row>
    <row r="15" spans="1:18" x14ac:dyDescent="0.25">
      <c r="A15" s="230"/>
      <c r="B15" s="230"/>
      <c r="C15" s="137" t="s">
        <v>169</v>
      </c>
      <c r="D15" s="138"/>
      <c r="E15" s="138"/>
      <c r="F15" s="167"/>
      <c r="G15" s="167"/>
      <c r="H15" s="140">
        <f>H27+H100</f>
        <v>4424.8999999999996</v>
      </c>
      <c r="I15" s="140">
        <f>I27+I100</f>
        <v>4423.95</v>
      </c>
      <c r="J15" s="100">
        <f t="shared" si="0"/>
        <v>99.97853058826189</v>
      </c>
      <c r="K15" s="139"/>
      <c r="L15" s="139"/>
      <c r="M15" s="101">
        <f t="shared" si="2"/>
        <v>4661.5</v>
      </c>
      <c r="N15" s="157">
        <f>N27+N100+N150</f>
        <v>4075.3300000000004</v>
      </c>
      <c r="O15" s="111">
        <f>O27+O100+O150</f>
        <v>8</v>
      </c>
      <c r="P15" s="139"/>
    </row>
    <row r="16" spans="1:18" x14ac:dyDescent="0.25">
      <c r="A16" s="230"/>
      <c r="B16" s="230"/>
      <c r="C16" s="137" t="s">
        <v>170</v>
      </c>
      <c r="D16" s="138"/>
      <c r="E16" s="138"/>
      <c r="F16" s="167"/>
      <c r="G16" s="167"/>
      <c r="H16" s="140">
        <f>H28+H101+H102+H151</f>
        <v>5228</v>
      </c>
      <c r="I16" s="140">
        <f>I28+I101+I102+I151</f>
        <v>5225.4800000000014</v>
      </c>
      <c r="J16" s="100">
        <f t="shared" si="0"/>
        <v>99.95179801071157</v>
      </c>
      <c r="K16" s="139"/>
      <c r="L16" s="139"/>
      <c r="M16" s="101">
        <f t="shared" si="2"/>
        <v>5464.6</v>
      </c>
      <c r="N16" s="157">
        <f>N28+N101+N102+N151</f>
        <v>5325.2800000000007</v>
      </c>
      <c r="O16" s="147">
        <f>O28+O101+O151</f>
        <v>6</v>
      </c>
      <c r="P16" s="139"/>
    </row>
    <row r="17" spans="1:18" x14ac:dyDescent="0.25">
      <c r="A17" s="230"/>
      <c r="B17" s="230"/>
      <c r="C17" s="137" t="s">
        <v>206</v>
      </c>
      <c r="D17" s="138"/>
      <c r="E17" s="138"/>
      <c r="F17" s="167"/>
      <c r="G17" s="167"/>
      <c r="H17" s="140">
        <f>H29+H103+H152</f>
        <v>3121.3</v>
      </c>
      <c r="I17" s="140">
        <f>I29+I103+I152</f>
        <v>3119.5699999999997</v>
      </c>
      <c r="J17" s="100">
        <f t="shared" si="0"/>
        <v>99.944574376061254</v>
      </c>
      <c r="K17" s="139"/>
      <c r="L17" s="139"/>
      <c r="M17" s="101">
        <f t="shared" si="2"/>
        <v>3357.9</v>
      </c>
      <c r="N17" s="157">
        <f t="shared" ref="N17:O19" si="3">N29+N103+N152</f>
        <v>3355.6399999999994</v>
      </c>
      <c r="O17" s="139">
        <f t="shared" si="3"/>
        <v>10</v>
      </c>
      <c r="P17" s="139"/>
    </row>
    <row r="18" spans="1:18" x14ac:dyDescent="0.25">
      <c r="A18" s="230"/>
      <c r="B18" s="230"/>
      <c r="C18" s="137" t="s">
        <v>172</v>
      </c>
      <c r="D18" s="138"/>
      <c r="E18" s="138"/>
      <c r="F18" s="167"/>
      <c r="G18" s="167"/>
      <c r="H18" s="140">
        <f>H30+H104+H153</f>
        <v>5757.7</v>
      </c>
      <c r="I18" s="140">
        <f>I30+I104+I153</f>
        <v>5757.68</v>
      </c>
      <c r="J18" s="100">
        <f t="shared" si="0"/>
        <v>99.99965263907464</v>
      </c>
      <c r="K18" s="139"/>
      <c r="L18" s="139"/>
      <c r="M18" s="101">
        <f t="shared" si="2"/>
        <v>5994.3</v>
      </c>
      <c r="N18" s="157">
        <f t="shared" si="3"/>
        <v>5987.83</v>
      </c>
      <c r="O18" s="139">
        <f t="shared" si="3"/>
        <v>2</v>
      </c>
      <c r="P18" s="139"/>
    </row>
    <row r="19" spans="1:18" x14ac:dyDescent="0.25">
      <c r="A19" s="230"/>
      <c r="B19" s="230"/>
      <c r="C19" s="137" t="s">
        <v>173</v>
      </c>
      <c r="D19" s="138"/>
      <c r="E19" s="138"/>
      <c r="F19" s="167"/>
      <c r="G19" s="167"/>
      <c r="H19" s="158">
        <f>H31+H105+H154+H131</f>
        <v>6550</v>
      </c>
      <c r="I19" s="158">
        <f>I31+I105+I154+I131</f>
        <v>6548.1850000000004</v>
      </c>
      <c r="J19" s="100">
        <f t="shared" si="0"/>
        <v>99.972290076335881</v>
      </c>
      <c r="K19" s="139"/>
      <c r="L19" s="139"/>
      <c r="M19" s="101">
        <f t="shared" si="2"/>
        <v>6786.6</v>
      </c>
      <c r="N19" s="157">
        <f>N31+N105+N154+N131</f>
        <v>6478.31</v>
      </c>
      <c r="O19" s="139">
        <f t="shared" si="3"/>
        <v>11</v>
      </c>
      <c r="P19" s="139"/>
    </row>
    <row r="20" spans="1:18" ht="62.25" customHeight="1" x14ac:dyDescent="0.25">
      <c r="A20" s="230"/>
      <c r="B20" s="230"/>
      <c r="C20" s="137" t="s">
        <v>207</v>
      </c>
      <c r="D20" s="138"/>
      <c r="E20" s="138"/>
      <c r="F20" s="167"/>
      <c r="G20" s="167"/>
      <c r="H20" s="158">
        <f>H32</f>
        <v>52992</v>
      </c>
      <c r="I20" s="158">
        <f>I32</f>
        <v>52806.719999999994</v>
      </c>
      <c r="J20" s="100">
        <f t="shared" si="0"/>
        <v>99.650362318840564</v>
      </c>
      <c r="K20" s="139"/>
      <c r="L20" s="139"/>
      <c r="M20" s="101">
        <f>M32</f>
        <v>117050.3</v>
      </c>
      <c r="N20" s="157">
        <f>N32</f>
        <v>116472.51000000001</v>
      </c>
      <c r="O20" s="139">
        <f>O32</f>
        <v>4</v>
      </c>
      <c r="P20" s="139"/>
    </row>
    <row r="21" spans="1:18" ht="58.5" customHeight="1" x14ac:dyDescent="0.25">
      <c r="A21" s="230"/>
      <c r="B21" s="230"/>
      <c r="C21" s="137" t="s">
        <v>330</v>
      </c>
      <c r="D21" s="138"/>
      <c r="E21" s="138"/>
      <c r="F21" s="167"/>
      <c r="G21" s="176"/>
      <c r="H21" s="140">
        <f>H33</f>
        <v>1043</v>
      </c>
      <c r="I21" s="100">
        <f>I33</f>
        <v>955.26199999999994</v>
      </c>
      <c r="J21" s="100">
        <f t="shared" si="0"/>
        <v>91.587919463087246</v>
      </c>
      <c r="K21" s="139"/>
      <c r="L21" s="139"/>
      <c r="M21" s="101">
        <f t="shared" si="1"/>
        <v>1043</v>
      </c>
      <c r="N21" s="157">
        <f>N33</f>
        <v>1043</v>
      </c>
      <c r="O21" s="139">
        <v>1</v>
      </c>
      <c r="P21" s="139"/>
      <c r="Q21" s="124">
        <f>R21-I11</f>
        <v>0</v>
      </c>
      <c r="R21" s="124">
        <f>I23+I96+I128</f>
        <v>164116.48613999999</v>
      </c>
    </row>
    <row r="22" spans="1:18" ht="52.5" customHeight="1" x14ac:dyDescent="0.25">
      <c r="A22" s="230"/>
      <c r="B22" s="230"/>
      <c r="C22" s="137" t="s">
        <v>208</v>
      </c>
      <c r="D22" s="138"/>
      <c r="E22" s="138"/>
      <c r="F22" s="167"/>
      <c r="G22" s="176"/>
      <c r="H22" s="140">
        <v>0</v>
      </c>
      <c r="I22" s="140">
        <v>0</v>
      </c>
      <c r="J22" s="100">
        <v>0</v>
      </c>
      <c r="K22" s="139"/>
      <c r="L22" s="139"/>
      <c r="M22" s="101">
        <f t="shared" si="1"/>
        <v>0</v>
      </c>
      <c r="N22" s="157">
        <v>0</v>
      </c>
      <c r="O22" s="139"/>
      <c r="P22" s="139"/>
    </row>
    <row r="23" spans="1:18" x14ac:dyDescent="0.25">
      <c r="A23" s="231">
        <v>2</v>
      </c>
      <c r="B23" s="231" t="s">
        <v>209</v>
      </c>
      <c r="C23" s="53" t="s">
        <v>0</v>
      </c>
      <c r="D23" s="55"/>
      <c r="E23" s="55"/>
      <c r="F23" s="167"/>
      <c r="G23" s="167"/>
      <c r="H23" s="140">
        <f>SUM(H24:H34)</f>
        <v>153370</v>
      </c>
      <c r="I23" s="166">
        <f>SUM(I24:I34)</f>
        <v>151078.90613999998</v>
      </c>
      <c r="J23" s="100">
        <f t="shared" si="0"/>
        <v>98.50616557344982</v>
      </c>
      <c r="K23" s="102"/>
      <c r="L23" s="139"/>
      <c r="M23" s="101">
        <f>SUM(M24:M34)</f>
        <v>217428.3</v>
      </c>
      <c r="N23" s="168">
        <f>SUM(N24:N34)</f>
        <v>217080.69</v>
      </c>
      <c r="O23" s="139">
        <f>SUM(O24:O35)</f>
        <v>57</v>
      </c>
      <c r="P23" s="139"/>
      <c r="R23" s="124"/>
    </row>
    <row r="24" spans="1:18" x14ac:dyDescent="0.25">
      <c r="A24" s="231"/>
      <c r="B24" s="231"/>
      <c r="C24" s="234" t="s">
        <v>203</v>
      </c>
      <c r="D24" s="232"/>
      <c r="E24" s="232"/>
      <c r="F24" s="167"/>
      <c r="G24" s="167"/>
      <c r="H24" s="140">
        <f>H37+H53+H56+H62+H66+H94</f>
        <v>11115.3</v>
      </c>
      <c r="I24" s="140">
        <f>I37+I53+I56+I62+I68+I67+I94</f>
        <v>11112.040999999999</v>
      </c>
      <c r="J24" s="100">
        <f t="shared" si="0"/>
        <v>99.970680053619773</v>
      </c>
      <c r="K24" s="139"/>
      <c r="L24" s="139"/>
      <c r="M24" s="101">
        <f t="shared" si="1"/>
        <v>11115.3</v>
      </c>
      <c r="N24" s="157">
        <f>N37+N52+N55+N62+N66+N95+N94</f>
        <v>11596.050000000001</v>
      </c>
      <c r="O24" s="139">
        <f>O37+O53+O56+O63+O66+O94</f>
        <v>29</v>
      </c>
      <c r="P24" s="139"/>
    </row>
    <row r="25" spans="1:18" x14ac:dyDescent="0.25">
      <c r="A25" s="231"/>
      <c r="B25" s="231"/>
      <c r="C25" s="247"/>
      <c r="D25" s="247"/>
      <c r="E25" s="247"/>
      <c r="F25" s="167"/>
      <c r="G25" s="167"/>
      <c r="H25" s="140">
        <f>H36+H79</f>
        <v>62901</v>
      </c>
      <c r="I25" s="140">
        <f>I36+I79</f>
        <v>60891.373959999997</v>
      </c>
      <c r="J25" s="100">
        <f t="shared" si="0"/>
        <v>96.805096834708507</v>
      </c>
      <c r="K25" s="139"/>
      <c r="L25" s="139"/>
      <c r="M25" s="101">
        <f t="shared" si="1"/>
        <v>62901</v>
      </c>
      <c r="N25" s="157">
        <f>N36+N69</f>
        <v>64400.67</v>
      </c>
      <c r="O25" s="139"/>
      <c r="P25" s="139"/>
      <c r="Q25" s="98">
        <f>H24+H25</f>
        <v>74016.3</v>
      </c>
      <c r="R25" s="98">
        <f>74016.3-Q25</f>
        <v>0</v>
      </c>
    </row>
    <row r="26" spans="1:18" x14ac:dyDescent="0.25">
      <c r="A26" s="231"/>
      <c r="B26" s="231"/>
      <c r="C26" s="137" t="s">
        <v>168</v>
      </c>
      <c r="D26" s="138"/>
      <c r="E26" s="138"/>
      <c r="F26" s="167"/>
      <c r="G26" s="167"/>
      <c r="H26" s="140">
        <f>H46+H39+H95</f>
        <v>3533.7</v>
      </c>
      <c r="I26" s="140">
        <f>I46+I39+I95</f>
        <v>3533.0441799999999</v>
      </c>
      <c r="J26" s="100">
        <f t="shared" si="0"/>
        <v>99.981440982539553</v>
      </c>
      <c r="K26" s="139"/>
      <c r="L26" s="139"/>
      <c r="M26" s="101">
        <f t="shared" si="1"/>
        <v>3533.7</v>
      </c>
      <c r="N26" s="157">
        <f t="shared" ref="N26:N31" si="4">N39+N46</f>
        <v>2675.45</v>
      </c>
      <c r="O26" s="111">
        <f>O39+O46</f>
        <v>5</v>
      </c>
      <c r="P26" s="139"/>
    </row>
    <row r="27" spans="1:18" x14ac:dyDescent="0.25">
      <c r="A27" s="231"/>
      <c r="B27" s="231"/>
      <c r="C27" s="137" t="s">
        <v>169</v>
      </c>
      <c r="D27" s="138"/>
      <c r="E27" s="138"/>
      <c r="F27" s="167"/>
      <c r="G27" s="167"/>
      <c r="H27" s="140">
        <f t="shared" ref="H27:I29" si="5">H47+H40</f>
        <v>3811</v>
      </c>
      <c r="I27" s="140">
        <f t="shared" si="5"/>
        <v>3810.2</v>
      </c>
      <c r="J27" s="100">
        <f t="shared" si="0"/>
        <v>99.979008134347936</v>
      </c>
      <c r="K27" s="139"/>
      <c r="L27" s="139"/>
      <c r="M27" s="101">
        <f t="shared" si="1"/>
        <v>3811</v>
      </c>
      <c r="N27" s="157">
        <f t="shared" si="4"/>
        <v>3229.4800000000005</v>
      </c>
      <c r="O27" s="111">
        <f>O40+O47</f>
        <v>5</v>
      </c>
      <c r="P27" s="139"/>
    </row>
    <row r="28" spans="1:18" x14ac:dyDescent="0.25">
      <c r="A28" s="231"/>
      <c r="B28" s="231"/>
      <c r="C28" s="137" t="s">
        <v>170</v>
      </c>
      <c r="D28" s="138"/>
      <c r="E28" s="138"/>
      <c r="F28" s="167"/>
      <c r="G28" s="167"/>
      <c r="H28" s="140">
        <f t="shared" si="5"/>
        <v>4536</v>
      </c>
      <c r="I28" s="140">
        <f t="shared" si="5"/>
        <v>4534.8600000000006</v>
      </c>
      <c r="J28" s="100">
        <f t="shared" si="0"/>
        <v>99.974867724867735</v>
      </c>
      <c r="K28" s="139"/>
      <c r="L28" s="139"/>
      <c r="M28" s="101">
        <f t="shared" si="1"/>
        <v>4536</v>
      </c>
      <c r="N28" s="157">
        <f t="shared" si="4"/>
        <v>4534.8600000000006</v>
      </c>
      <c r="O28" s="147" t="str">
        <f>O41</f>
        <v>4</v>
      </c>
      <c r="P28" s="139"/>
    </row>
    <row r="29" spans="1:18" x14ac:dyDescent="0.25">
      <c r="A29" s="231"/>
      <c r="B29" s="231"/>
      <c r="C29" s="137" t="s">
        <v>206</v>
      </c>
      <c r="D29" s="138"/>
      <c r="E29" s="138"/>
      <c r="F29" s="167"/>
      <c r="G29" s="167"/>
      <c r="H29" s="140">
        <f t="shared" si="5"/>
        <v>2768.3</v>
      </c>
      <c r="I29" s="140">
        <f t="shared" si="5"/>
        <v>2766.66</v>
      </c>
      <c r="J29" s="100">
        <f t="shared" si="0"/>
        <v>99.940757865838236</v>
      </c>
      <c r="K29" s="139"/>
      <c r="L29" s="139"/>
      <c r="M29" s="101">
        <f t="shared" si="1"/>
        <v>2768.3</v>
      </c>
      <c r="N29" s="157">
        <f t="shared" si="4"/>
        <v>2766.72</v>
      </c>
      <c r="O29" s="139">
        <f>O49+O42</f>
        <v>5</v>
      </c>
      <c r="P29" s="139"/>
    </row>
    <row r="30" spans="1:18" ht="15.75" customHeight="1" x14ac:dyDescent="0.25">
      <c r="A30" s="231"/>
      <c r="B30" s="231"/>
      <c r="C30" s="137" t="s">
        <v>172</v>
      </c>
      <c r="D30" s="138"/>
      <c r="E30" s="138"/>
      <c r="F30" s="167"/>
      <c r="G30" s="167"/>
      <c r="H30" s="140">
        <f>H43+H50</f>
        <v>5757.7</v>
      </c>
      <c r="I30" s="140">
        <f>I43+I50</f>
        <v>5757.68</v>
      </c>
      <c r="J30" s="100">
        <f t="shared" si="0"/>
        <v>99.99965263907464</v>
      </c>
      <c r="K30" s="139"/>
      <c r="L30" s="139"/>
      <c r="M30" s="101">
        <f t="shared" si="1"/>
        <v>5757.7</v>
      </c>
      <c r="N30" s="157">
        <f t="shared" si="4"/>
        <v>5757.23</v>
      </c>
      <c r="O30" s="139"/>
      <c r="P30" s="272"/>
    </row>
    <row r="31" spans="1:18" ht="18.75" customHeight="1" x14ac:dyDescent="0.25">
      <c r="A31" s="231"/>
      <c r="B31" s="231"/>
      <c r="C31" s="137" t="s">
        <v>173</v>
      </c>
      <c r="D31" s="138"/>
      <c r="E31" s="138"/>
      <c r="F31" s="167"/>
      <c r="G31" s="167"/>
      <c r="H31" s="140">
        <f>H51+H44+H54</f>
        <v>4912</v>
      </c>
      <c r="I31" s="140">
        <f>I51+I44+I54</f>
        <v>4911.0650000000005</v>
      </c>
      <c r="J31" s="100">
        <f t="shared" si="0"/>
        <v>99.980964983713363</v>
      </c>
      <c r="K31" s="139"/>
      <c r="L31" s="139"/>
      <c r="M31" s="101">
        <f t="shared" si="1"/>
        <v>4912</v>
      </c>
      <c r="N31" s="157">
        <f t="shared" si="4"/>
        <v>4604.72</v>
      </c>
      <c r="O31" s="139">
        <f>O44+O51</f>
        <v>5</v>
      </c>
      <c r="P31" s="247"/>
    </row>
    <row r="32" spans="1:18" ht="58.5" customHeight="1" x14ac:dyDescent="0.25">
      <c r="A32" s="231"/>
      <c r="B32" s="231"/>
      <c r="C32" s="132" t="s">
        <v>207</v>
      </c>
      <c r="D32" s="133"/>
      <c r="E32" s="133"/>
      <c r="F32" s="167"/>
      <c r="G32" s="167"/>
      <c r="H32" s="135">
        <f>H90+H93+H92+H91</f>
        <v>52992</v>
      </c>
      <c r="I32" s="135">
        <f>I90+I92+I93+I91</f>
        <v>52806.719999999994</v>
      </c>
      <c r="J32" s="100">
        <f t="shared" si="0"/>
        <v>99.650362318840564</v>
      </c>
      <c r="K32" s="139"/>
      <c r="L32" s="139"/>
      <c r="M32" s="101">
        <f>M90+M92+M93</f>
        <v>117050.3</v>
      </c>
      <c r="N32" s="157">
        <f>N90+N93+N92</f>
        <v>116472.51000000001</v>
      </c>
      <c r="O32" s="139">
        <f>O90+O92+O93</f>
        <v>4</v>
      </c>
      <c r="P32" s="139"/>
    </row>
    <row r="33" spans="1:16" ht="60" customHeight="1" x14ac:dyDescent="0.25">
      <c r="A33" s="231"/>
      <c r="B33" s="231"/>
      <c r="C33" s="137" t="s">
        <v>331</v>
      </c>
      <c r="D33" s="138"/>
      <c r="E33" s="138"/>
      <c r="F33" s="167"/>
      <c r="G33" s="167"/>
      <c r="H33" s="140">
        <f>H58</f>
        <v>1043</v>
      </c>
      <c r="I33" s="100">
        <f>I57</f>
        <v>955.26199999999994</v>
      </c>
      <c r="J33" s="100">
        <f t="shared" si="0"/>
        <v>91.587919463087246</v>
      </c>
      <c r="K33" s="139"/>
      <c r="L33" s="139"/>
      <c r="M33" s="101">
        <f t="shared" si="1"/>
        <v>1043</v>
      </c>
      <c r="N33" s="157">
        <f>N57</f>
        <v>1043</v>
      </c>
      <c r="O33" s="139">
        <v>1</v>
      </c>
      <c r="P33" s="139"/>
    </row>
    <row r="34" spans="1:16" ht="52.5" customHeight="1" x14ac:dyDescent="0.25">
      <c r="A34" s="231"/>
      <c r="B34" s="231"/>
      <c r="C34" s="137" t="s">
        <v>208</v>
      </c>
      <c r="D34" s="138"/>
      <c r="E34" s="138"/>
      <c r="F34" s="167"/>
      <c r="G34" s="167"/>
      <c r="H34" s="140">
        <v>0</v>
      </c>
      <c r="I34" s="140">
        <v>0</v>
      </c>
      <c r="J34" s="100">
        <v>0</v>
      </c>
      <c r="K34" s="139"/>
      <c r="L34" s="139"/>
      <c r="M34" s="101">
        <f t="shared" si="1"/>
        <v>0</v>
      </c>
      <c r="N34" s="157">
        <v>0</v>
      </c>
      <c r="O34" s="139">
        <v>0</v>
      </c>
      <c r="P34" s="139"/>
    </row>
    <row r="35" spans="1:16" ht="18" customHeight="1" x14ac:dyDescent="0.25">
      <c r="A35" s="235">
        <v>3</v>
      </c>
      <c r="B35" s="235" t="s">
        <v>212</v>
      </c>
      <c r="C35" s="53" t="s">
        <v>0</v>
      </c>
      <c r="D35" s="138"/>
      <c r="E35" s="138"/>
      <c r="F35" s="167"/>
      <c r="G35" s="167"/>
      <c r="H35" s="140">
        <f>H36+H37</f>
        <v>17251.3</v>
      </c>
      <c r="I35" s="140">
        <f>I36+I37</f>
        <v>15255.29796</v>
      </c>
      <c r="J35" s="100">
        <f t="shared" si="0"/>
        <v>88.429845634821731</v>
      </c>
      <c r="K35" s="139"/>
      <c r="L35" s="139"/>
      <c r="M35" s="101">
        <f t="shared" si="1"/>
        <v>17251.3</v>
      </c>
      <c r="N35" s="157">
        <f>SUM(N36:N37)</f>
        <v>23659.640000000003</v>
      </c>
      <c r="O35" s="139">
        <v>3</v>
      </c>
      <c r="P35" s="139"/>
    </row>
    <row r="36" spans="1:16" ht="153" customHeight="1" x14ac:dyDescent="0.25">
      <c r="A36" s="249"/>
      <c r="B36" s="249"/>
      <c r="C36" s="137"/>
      <c r="D36" s="232" t="s">
        <v>213</v>
      </c>
      <c r="E36" s="232" t="s">
        <v>214</v>
      </c>
      <c r="F36" s="167" t="s">
        <v>213</v>
      </c>
      <c r="G36" s="167" t="s">
        <v>214</v>
      </c>
      <c r="H36" s="140">
        <v>15019</v>
      </c>
      <c r="I36" s="101">
        <v>13024.20796</v>
      </c>
      <c r="J36" s="100">
        <f t="shared" si="0"/>
        <v>86.718210000665835</v>
      </c>
      <c r="K36" s="139" t="s">
        <v>425</v>
      </c>
      <c r="L36" s="139" t="s">
        <v>406</v>
      </c>
      <c r="M36" s="101">
        <f t="shared" si="1"/>
        <v>15019</v>
      </c>
      <c r="N36" s="157">
        <v>21343.24</v>
      </c>
      <c r="O36" s="139" t="s">
        <v>409</v>
      </c>
      <c r="P36" s="139"/>
    </row>
    <row r="37" spans="1:16" ht="102" customHeight="1" x14ac:dyDescent="0.25">
      <c r="A37" s="293"/>
      <c r="B37" s="293"/>
      <c r="C37" s="141" t="s">
        <v>203</v>
      </c>
      <c r="D37" s="247"/>
      <c r="E37" s="247"/>
      <c r="F37" s="167" t="s">
        <v>252</v>
      </c>
      <c r="G37" s="167" t="s">
        <v>264</v>
      </c>
      <c r="H37" s="140">
        <v>2232.3000000000002</v>
      </c>
      <c r="I37" s="100">
        <v>2231.09</v>
      </c>
      <c r="J37" s="100">
        <f t="shared" si="0"/>
        <v>99.945795815974549</v>
      </c>
      <c r="K37" s="147" t="s">
        <v>426</v>
      </c>
      <c r="L37" s="139" t="s">
        <v>427</v>
      </c>
      <c r="M37" s="101">
        <f t="shared" si="1"/>
        <v>2232.3000000000002</v>
      </c>
      <c r="N37" s="157">
        <v>2316.4</v>
      </c>
      <c r="O37" s="139">
        <v>3</v>
      </c>
      <c r="P37" s="139"/>
    </row>
    <row r="38" spans="1:16" ht="18" customHeight="1" x14ac:dyDescent="0.25">
      <c r="A38" s="231">
        <v>4</v>
      </c>
      <c r="B38" s="231" t="s">
        <v>380</v>
      </c>
      <c r="C38" s="53" t="s">
        <v>0</v>
      </c>
      <c r="D38" s="55"/>
      <c r="E38" s="55"/>
      <c r="F38" s="167"/>
      <c r="G38" s="167"/>
      <c r="H38" s="140">
        <f>SUM(H39:H44)</f>
        <v>16375.01</v>
      </c>
      <c r="I38" s="140">
        <f>SUM(I39:I44)</f>
        <v>16372.3</v>
      </c>
      <c r="J38" s="100">
        <f t="shared" si="0"/>
        <v>99.983450391786022</v>
      </c>
      <c r="K38" s="147"/>
      <c r="L38" s="139"/>
      <c r="M38" s="101">
        <f t="shared" si="1"/>
        <v>16375.01</v>
      </c>
      <c r="N38" s="157">
        <f>SUM(N39:N44)</f>
        <v>15702.59</v>
      </c>
      <c r="O38" s="139">
        <f>SUM(O39:O44)</f>
        <v>11</v>
      </c>
      <c r="P38" s="139"/>
    </row>
    <row r="39" spans="1:16" ht="69" customHeight="1" x14ac:dyDescent="0.25">
      <c r="A39" s="231"/>
      <c r="B39" s="231"/>
      <c r="C39" s="137" t="s">
        <v>215</v>
      </c>
      <c r="D39" s="138" t="s">
        <v>210</v>
      </c>
      <c r="E39" s="138" t="s">
        <v>211</v>
      </c>
      <c r="F39" s="167" t="s">
        <v>517</v>
      </c>
      <c r="G39" s="167" t="s">
        <v>211</v>
      </c>
      <c r="H39" s="140">
        <v>1767.78</v>
      </c>
      <c r="I39" s="100">
        <v>1767.23</v>
      </c>
      <c r="J39" s="100">
        <f t="shared" si="0"/>
        <v>99.968887531253884</v>
      </c>
      <c r="K39" s="147" t="s">
        <v>428</v>
      </c>
      <c r="L39" s="147" t="s">
        <v>429</v>
      </c>
      <c r="M39" s="101">
        <f>H39</f>
        <v>1767.78</v>
      </c>
      <c r="N39" s="157">
        <v>1678.23</v>
      </c>
      <c r="O39" s="139">
        <v>3</v>
      </c>
      <c r="P39" s="139" t="s">
        <v>393</v>
      </c>
    </row>
    <row r="40" spans="1:16" ht="135.75" customHeight="1" x14ac:dyDescent="0.25">
      <c r="A40" s="231"/>
      <c r="B40" s="231"/>
      <c r="C40" s="137" t="s">
        <v>216</v>
      </c>
      <c r="D40" s="138" t="s">
        <v>210</v>
      </c>
      <c r="E40" s="138" t="s">
        <v>211</v>
      </c>
      <c r="F40" s="167" t="s">
        <v>252</v>
      </c>
      <c r="G40" s="167" t="s">
        <v>211</v>
      </c>
      <c r="H40" s="140">
        <v>3045.3</v>
      </c>
      <c r="I40" s="100">
        <v>3044.5</v>
      </c>
      <c r="J40" s="100">
        <f t="shared" si="0"/>
        <v>99.973730010179608</v>
      </c>
      <c r="K40" s="139" t="s">
        <v>430</v>
      </c>
      <c r="L40" s="139" t="s">
        <v>431</v>
      </c>
      <c r="M40" s="157">
        <f>H40</f>
        <v>3045.3</v>
      </c>
      <c r="N40" s="159">
        <v>2463.7800000000002</v>
      </c>
      <c r="O40" s="102">
        <v>3</v>
      </c>
      <c r="P40" s="139"/>
    </row>
    <row r="41" spans="1:16" ht="115.5" customHeight="1" x14ac:dyDescent="0.25">
      <c r="A41" s="231"/>
      <c r="B41" s="231"/>
      <c r="C41" s="137" t="s">
        <v>217</v>
      </c>
      <c r="D41" s="138" t="s">
        <v>210</v>
      </c>
      <c r="E41" s="138" t="s">
        <v>211</v>
      </c>
      <c r="F41" s="167" t="s">
        <v>210</v>
      </c>
      <c r="G41" s="167" t="s">
        <v>211</v>
      </c>
      <c r="H41" s="140">
        <v>3299</v>
      </c>
      <c r="I41" s="100">
        <v>3297.86</v>
      </c>
      <c r="J41" s="100">
        <f t="shared" si="0"/>
        <v>99.965444073961805</v>
      </c>
      <c r="K41" s="147" t="s">
        <v>433</v>
      </c>
      <c r="L41" s="139" t="s">
        <v>434</v>
      </c>
      <c r="M41" s="113">
        <f>H41</f>
        <v>3299</v>
      </c>
      <c r="N41" s="111">
        <v>3297.86</v>
      </c>
      <c r="O41" s="147" t="s">
        <v>408</v>
      </c>
      <c r="P41" s="139"/>
    </row>
    <row r="42" spans="1:16" ht="114" customHeight="1" x14ac:dyDescent="0.25">
      <c r="A42" s="231"/>
      <c r="B42" s="231"/>
      <c r="C42" s="137" t="s">
        <v>218</v>
      </c>
      <c r="D42" s="138" t="s">
        <v>210</v>
      </c>
      <c r="E42" s="138" t="s">
        <v>211</v>
      </c>
      <c r="F42" s="167" t="s">
        <v>517</v>
      </c>
      <c r="G42" s="167" t="s">
        <v>211</v>
      </c>
      <c r="H42" s="140">
        <v>1969.1</v>
      </c>
      <c r="I42" s="100">
        <v>1969.1</v>
      </c>
      <c r="J42" s="100">
        <f t="shared" si="0"/>
        <v>100</v>
      </c>
      <c r="K42" s="139" t="s">
        <v>432</v>
      </c>
      <c r="L42" s="139" t="s">
        <v>435</v>
      </c>
      <c r="M42" s="101">
        <f t="shared" ref="M42:M52" si="6">H42</f>
        <v>1969.1</v>
      </c>
      <c r="N42" s="157">
        <v>1969.1</v>
      </c>
      <c r="O42" s="139">
        <v>2</v>
      </c>
      <c r="P42" s="139"/>
    </row>
    <row r="43" spans="1:16" ht="155.25" customHeight="1" x14ac:dyDescent="0.25">
      <c r="A43" s="231"/>
      <c r="B43" s="231"/>
      <c r="C43" s="137" t="s">
        <v>219</v>
      </c>
      <c r="D43" s="138" t="s">
        <v>210</v>
      </c>
      <c r="E43" s="138" t="s">
        <v>211</v>
      </c>
      <c r="F43" s="167" t="s">
        <v>210</v>
      </c>
      <c r="G43" s="167" t="s">
        <v>211</v>
      </c>
      <c r="H43" s="140">
        <v>2579.23</v>
      </c>
      <c r="I43" s="101">
        <v>2579.2199999999998</v>
      </c>
      <c r="J43" s="100">
        <f t="shared" si="0"/>
        <v>99.999612287388089</v>
      </c>
      <c r="K43" s="139" t="s">
        <v>404</v>
      </c>
      <c r="L43" s="139" t="s">
        <v>436</v>
      </c>
      <c r="M43" s="101">
        <f t="shared" si="6"/>
        <v>2579.23</v>
      </c>
      <c r="N43" s="157">
        <v>2579.23</v>
      </c>
      <c r="O43" s="139" t="s">
        <v>405</v>
      </c>
      <c r="P43" s="139"/>
    </row>
    <row r="44" spans="1:16" ht="80.25" customHeight="1" x14ac:dyDescent="0.25">
      <c r="A44" s="231"/>
      <c r="B44" s="231"/>
      <c r="C44" s="137" t="s">
        <v>220</v>
      </c>
      <c r="D44" s="138" t="s">
        <v>210</v>
      </c>
      <c r="E44" s="138" t="s">
        <v>211</v>
      </c>
      <c r="F44" s="167" t="s">
        <v>252</v>
      </c>
      <c r="G44" s="167" t="s">
        <v>211</v>
      </c>
      <c r="H44" s="140">
        <v>3714.6</v>
      </c>
      <c r="I44" s="100">
        <v>3714.39</v>
      </c>
      <c r="J44" s="100">
        <f t="shared" si="0"/>
        <v>99.99434663220805</v>
      </c>
      <c r="K44" s="147" t="s">
        <v>437</v>
      </c>
      <c r="L44" s="147" t="s">
        <v>438</v>
      </c>
      <c r="M44" s="101">
        <f t="shared" si="6"/>
        <v>3714.6</v>
      </c>
      <c r="N44" s="157">
        <v>3714.39</v>
      </c>
      <c r="O44" s="139">
        <v>3</v>
      </c>
      <c r="P44" s="139"/>
    </row>
    <row r="45" spans="1:16" ht="16.5" customHeight="1" x14ac:dyDescent="0.25">
      <c r="A45" s="231">
        <v>5</v>
      </c>
      <c r="B45" s="231" t="s">
        <v>221</v>
      </c>
      <c r="C45" s="53" t="s">
        <v>0</v>
      </c>
      <c r="D45" s="55"/>
      <c r="E45" s="55"/>
      <c r="F45" s="167"/>
      <c r="G45" s="167"/>
      <c r="H45" s="140">
        <f>SUM(H46:H51)</f>
        <v>7867.99</v>
      </c>
      <c r="I45" s="140">
        <f>SUM(I46:I51)</f>
        <v>7866.27</v>
      </c>
      <c r="J45" s="100">
        <f t="shared" si="0"/>
        <v>99.978139270639645</v>
      </c>
      <c r="K45" s="139"/>
      <c r="L45" s="139"/>
      <c r="M45" s="101">
        <f t="shared" si="6"/>
        <v>7867.99</v>
      </c>
      <c r="N45" s="157">
        <f>SUM(N46:N51)</f>
        <v>7865.87</v>
      </c>
      <c r="O45" s="56">
        <f>SUM(O46:O51)</f>
        <v>9</v>
      </c>
      <c r="P45" s="139"/>
    </row>
    <row r="46" spans="1:16" ht="124.5" customHeight="1" x14ac:dyDescent="0.25">
      <c r="A46" s="231"/>
      <c r="B46" s="231"/>
      <c r="C46" s="137" t="s">
        <v>215</v>
      </c>
      <c r="D46" s="138" t="s">
        <v>222</v>
      </c>
      <c r="E46" s="138" t="s">
        <v>223</v>
      </c>
      <c r="F46" s="167" t="s">
        <v>252</v>
      </c>
      <c r="G46" s="167" t="s">
        <v>253</v>
      </c>
      <c r="H46" s="140">
        <v>997.22</v>
      </c>
      <c r="I46" s="100">
        <v>997.22</v>
      </c>
      <c r="J46" s="100">
        <f t="shared" si="0"/>
        <v>100</v>
      </c>
      <c r="K46" s="147" t="s">
        <v>439</v>
      </c>
      <c r="L46" s="147" t="s">
        <v>440</v>
      </c>
      <c r="M46" s="160">
        <f t="shared" si="6"/>
        <v>997.22</v>
      </c>
      <c r="N46" s="157">
        <v>997.22</v>
      </c>
      <c r="O46" s="113">
        <v>2</v>
      </c>
      <c r="P46" s="139"/>
    </row>
    <row r="47" spans="1:16" ht="135" customHeight="1" x14ac:dyDescent="0.25">
      <c r="A47" s="231"/>
      <c r="B47" s="231"/>
      <c r="C47" s="137" t="s">
        <v>216</v>
      </c>
      <c r="D47" s="138" t="s">
        <v>222</v>
      </c>
      <c r="E47" s="138" t="s">
        <v>223</v>
      </c>
      <c r="F47" s="167" t="s">
        <v>252</v>
      </c>
      <c r="G47" s="167" t="s">
        <v>253</v>
      </c>
      <c r="H47" s="140">
        <v>765.7</v>
      </c>
      <c r="I47" s="100">
        <v>765.7</v>
      </c>
      <c r="J47" s="100">
        <f t="shared" si="0"/>
        <v>100</v>
      </c>
      <c r="K47" s="147" t="s">
        <v>441</v>
      </c>
      <c r="L47" s="147" t="s">
        <v>442</v>
      </c>
      <c r="M47" s="157">
        <f t="shared" si="6"/>
        <v>765.7</v>
      </c>
      <c r="N47" s="159">
        <v>765.7</v>
      </c>
      <c r="O47" s="139">
        <v>2</v>
      </c>
      <c r="P47" s="139"/>
    </row>
    <row r="48" spans="1:16" ht="146.25" customHeight="1" x14ac:dyDescent="0.25">
      <c r="A48" s="231"/>
      <c r="B48" s="231"/>
      <c r="C48" s="137" t="s">
        <v>217</v>
      </c>
      <c r="D48" s="138" t="s">
        <v>222</v>
      </c>
      <c r="E48" s="138" t="s">
        <v>223</v>
      </c>
      <c r="F48" s="167" t="s">
        <v>252</v>
      </c>
      <c r="G48" s="167" t="s">
        <v>253</v>
      </c>
      <c r="H48" s="140">
        <v>1237</v>
      </c>
      <c r="I48" s="100">
        <v>1237</v>
      </c>
      <c r="J48" s="100">
        <f t="shared" si="0"/>
        <v>100</v>
      </c>
      <c r="K48" s="147" t="s">
        <v>443</v>
      </c>
      <c r="L48" s="147" t="s">
        <v>444</v>
      </c>
      <c r="M48" s="113">
        <f t="shared" si="6"/>
        <v>1237</v>
      </c>
      <c r="N48" s="113">
        <v>1237</v>
      </c>
      <c r="O48" s="139" t="s">
        <v>399</v>
      </c>
      <c r="P48" s="140"/>
    </row>
    <row r="49" spans="1:16" ht="90" customHeight="1" x14ac:dyDescent="0.25">
      <c r="A49" s="231"/>
      <c r="B49" s="231"/>
      <c r="C49" s="137" t="s">
        <v>218</v>
      </c>
      <c r="D49" s="138" t="s">
        <v>222</v>
      </c>
      <c r="E49" s="138" t="s">
        <v>223</v>
      </c>
      <c r="F49" s="167" t="s">
        <v>252</v>
      </c>
      <c r="G49" s="167" t="s">
        <v>253</v>
      </c>
      <c r="H49" s="140">
        <v>799.2</v>
      </c>
      <c r="I49" s="100">
        <v>797.56</v>
      </c>
      <c r="J49" s="100">
        <f t="shared" si="0"/>
        <v>99.794794794794782</v>
      </c>
      <c r="K49" s="147" t="s">
        <v>445</v>
      </c>
      <c r="L49" s="147" t="s">
        <v>446</v>
      </c>
      <c r="M49" s="101">
        <f t="shared" si="6"/>
        <v>799.2</v>
      </c>
      <c r="N49" s="157">
        <v>797.62</v>
      </c>
      <c r="O49" s="139">
        <v>3</v>
      </c>
      <c r="P49" s="139"/>
    </row>
    <row r="50" spans="1:16" ht="204" customHeight="1" x14ac:dyDescent="0.25">
      <c r="A50" s="231"/>
      <c r="B50" s="231"/>
      <c r="C50" s="137" t="s">
        <v>219</v>
      </c>
      <c r="D50" s="138" t="s">
        <v>222</v>
      </c>
      <c r="E50" s="138" t="s">
        <v>223</v>
      </c>
      <c r="F50" s="167" t="s">
        <v>252</v>
      </c>
      <c r="G50" s="167" t="s">
        <v>253</v>
      </c>
      <c r="H50" s="140">
        <v>3178.47</v>
      </c>
      <c r="I50" s="101">
        <v>3178.46</v>
      </c>
      <c r="J50" s="100">
        <f t="shared" si="0"/>
        <v>99.999685383218974</v>
      </c>
      <c r="K50" s="139" t="s">
        <v>401</v>
      </c>
      <c r="L50" s="139" t="s">
        <v>410</v>
      </c>
      <c r="M50" s="101">
        <f t="shared" si="6"/>
        <v>3178.47</v>
      </c>
      <c r="N50" s="113">
        <v>3178</v>
      </c>
      <c r="O50" s="139" t="s">
        <v>400</v>
      </c>
      <c r="P50" s="139"/>
    </row>
    <row r="51" spans="1:16" ht="133.5" customHeight="1" x14ac:dyDescent="0.25">
      <c r="A51" s="231"/>
      <c r="B51" s="231"/>
      <c r="C51" s="137" t="s">
        <v>220</v>
      </c>
      <c r="D51" s="138" t="s">
        <v>222</v>
      </c>
      <c r="E51" s="138" t="s">
        <v>223</v>
      </c>
      <c r="F51" s="167" t="s">
        <v>252</v>
      </c>
      <c r="G51" s="167" t="s">
        <v>253</v>
      </c>
      <c r="H51" s="140">
        <v>890.4</v>
      </c>
      <c r="I51" s="113">
        <v>890.33</v>
      </c>
      <c r="J51" s="100">
        <f t="shared" si="0"/>
        <v>99.992138364779876</v>
      </c>
      <c r="K51" s="139" t="s">
        <v>369</v>
      </c>
      <c r="L51" s="139" t="s">
        <v>377</v>
      </c>
      <c r="M51" s="101">
        <f t="shared" si="6"/>
        <v>890.4</v>
      </c>
      <c r="N51" s="113">
        <v>890.33</v>
      </c>
      <c r="O51" s="139">
        <v>2</v>
      </c>
      <c r="P51" s="139"/>
    </row>
    <row r="52" spans="1:16" ht="21" customHeight="1" x14ac:dyDescent="0.25">
      <c r="A52" s="231">
        <v>6</v>
      </c>
      <c r="B52" s="231" t="s">
        <v>224</v>
      </c>
      <c r="C52" s="53" t="s">
        <v>0</v>
      </c>
      <c r="D52" s="55"/>
      <c r="E52" s="55"/>
      <c r="F52" s="167"/>
      <c r="G52" s="167"/>
      <c r="H52" s="140">
        <f>SUM(H53:H54)</f>
        <v>4522</v>
      </c>
      <c r="I52" s="140">
        <f t="shared" ref="I52:J52" si="7">SUM(I53:I54)</f>
        <v>4520.8850000000002</v>
      </c>
      <c r="J52" s="140">
        <f t="shared" si="7"/>
        <v>199.77573154663236</v>
      </c>
      <c r="K52" s="139"/>
      <c r="L52" s="139"/>
      <c r="M52" s="101">
        <f t="shared" si="6"/>
        <v>4522</v>
      </c>
      <c r="N52" s="157">
        <f>SUM(N53:N54)</f>
        <v>3919.71</v>
      </c>
      <c r="O52" s="139">
        <v>19</v>
      </c>
      <c r="P52" s="139"/>
    </row>
    <row r="53" spans="1:16" ht="182.25" customHeight="1" x14ac:dyDescent="0.25">
      <c r="A53" s="231"/>
      <c r="B53" s="231"/>
      <c r="C53" s="137" t="s">
        <v>203</v>
      </c>
      <c r="D53" s="138" t="s">
        <v>213</v>
      </c>
      <c r="E53" s="138" t="s">
        <v>211</v>
      </c>
      <c r="F53" s="167" t="s">
        <v>213</v>
      </c>
      <c r="G53" s="167" t="s">
        <v>211</v>
      </c>
      <c r="H53" s="140">
        <v>4215</v>
      </c>
      <c r="I53" s="100">
        <v>4214.54</v>
      </c>
      <c r="J53" s="100">
        <f t="shared" si="0"/>
        <v>99.989086595492296</v>
      </c>
      <c r="K53" s="139" t="s">
        <v>412</v>
      </c>
      <c r="L53" s="139" t="s">
        <v>413</v>
      </c>
      <c r="M53" s="101">
        <f t="shared" ref="M53:M96" si="8">H53</f>
        <v>4215</v>
      </c>
      <c r="N53" s="157">
        <v>3613.41</v>
      </c>
      <c r="O53" s="139">
        <v>17</v>
      </c>
      <c r="P53" s="139"/>
    </row>
    <row r="54" spans="1:16" ht="87" customHeight="1" x14ac:dyDescent="0.25">
      <c r="A54" s="134"/>
      <c r="B54" s="134"/>
      <c r="C54" s="137" t="s">
        <v>173</v>
      </c>
      <c r="D54" s="138" t="s">
        <v>213</v>
      </c>
      <c r="E54" s="138" t="s">
        <v>211</v>
      </c>
      <c r="F54" s="167" t="s">
        <v>213</v>
      </c>
      <c r="G54" s="167" t="s">
        <v>211</v>
      </c>
      <c r="H54" s="140">
        <v>307</v>
      </c>
      <c r="I54" s="100">
        <v>306.34500000000003</v>
      </c>
      <c r="J54" s="100">
        <f t="shared" si="0"/>
        <v>99.786644951140076</v>
      </c>
      <c r="K54" s="139" t="s">
        <v>378</v>
      </c>
      <c r="L54" s="139" t="s">
        <v>424</v>
      </c>
      <c r="M54" s="101">
        <f t="shared" si="8"/>
        <v>307</v>
      </c>
      <c r="N54" s="157">
        <v>306.3</v>
      </c>
      <c r="O54" s="139">
        <v>2</v>
      </c>
      <c r="P54" s="139"/>
    </row>
    <row r="55" spans="1:16" ht="21.75" customHeight="1" x14ac:dyDescent="0.25">
      <c r="A55" s="231">
        <v>7</v>
      </c>
      <c r="B55" s="231" t="s">
        <v>225</v>
      </c>
      <c r="C55" s="53" t="s">
        <v>0</v>
      </c>
      <c r="D55" s="55"/>
      <c r="E55" s="55"/>
      <c r="F55" s="167"/>
      <c r="G55" s="167"/>
      <c r="H55" s="140">
        <f>H56</f>
        <v>95</v>
      </c>
      <c r="I55" s="140">
        <f>I56</f>
        <v>94.9</v>
      </c>
      <c r="J55" s="100">
        <f t="shared" si="0"/>
        <v>99.89473684210526</v>
      </c>
      <c r="K55" s="139"/>
      <c r="L55" s="139"/>
      <c r="M55" s="101">
        <f t="shared" si="8"/>
        <v>95</v>
      </c>
      <c r="N55" s="157">
        <f>N56</f>
        <v>94.9</v>
      </c>
      <c r="O55" s="139">
        <v>2</v>
      </c>
      <c r="P55" s="139"/>
    </row>
    <row r="56" spans="1:16" ht="189" customHeight="1" x14ac:dyDescent="0.25">
      <c r="A56" s="231"/>
      <c r="B56" s="231"/>
      <c r="C56" s="137" t="s">
        <v>203</v>
      </c>
      <c r="D56" s="138" t="s">
        <v>204</v>
      </c>
      <c r="E56" s="138" t="s">
        <v>205</v>
      </c>
      <c r="F56" s="177" t="s">
        <v>252</v>
      </c>
      <c r="G56" s="177" t="s">
        <v>253</v>
      </c>
      <c r="H56" s="140">
        <v>95</v>
      </c>
      <c r="I56" s="100">
        <v>94.9</v>
      </c>
      <c r="J56" s="100">
        <f t="shared" si="0"/>
        <v>99.89473684210526</v>
      </c>
      <c r="K56" s="96" t="s">
        <v>414</v>
      </c>
      <c r="L56" s="96" t="s">
        <v>415</v>
      </c>
      <c r="M56" s="101">
        <f t="shared" si="8"/>
        <v>95</v>
      </c>
      <c r="N56" s="161">
        <v>94.9</v>
      </c>
      <c r="O56" s="148">
        <v>2</v>
      </c>
      <c r="P56" s="148"/>
    </row>
    <row r="57" spans="1:16" ht="23.25" customHeight="1" x14ac:dyDescent="0.25">
      <c r="A57" s="231">
        <v>8</v>
      </c>
      <c r="B57" s="231" t="s">
        <v>226</v>
      </c>
      <c r="C57" s="53" t="s">
        <v>0</v>
      </c>
      <c r="D57" s="55"/>
      <c r="E57" s="55"/>
      <c r="F57" s="167"/>
      <c r="G57" s="167"/>
      <c r="H57" s="140">
        <f>H58</f>
        <v>1043</v>
      </c>
      <c r="I57" s="100">
        <f>I58</f>
        <v>955.26199999999994</v>
      </c>
      <c r="J57" s="100">
        <f t="shared" si="0"/>
        <v>91.587919463087246</v>
      </c>
      <c r="K57" s="139"/>
      <c r="L57" s="139"/>
      <c r="M57" s="101">
        <f t="shared" si="8"/>
        <v>1043</v>
      </c>
      <c r="N57" s="157">
        <f>N58</f>
        <v>1043</v>
      </c>
      <c r="O57" s="139">
        <v>1</v>
      </c>
      <c r="P57" s="139"/>
    </row>
    <row r="58" spans="1:16" ht="200.25" customHeight="1" x14ac:dyDescent="0.25">
      <c r="A58" s="231"/>
      <c r="B58" s="231"/>
      <c r="C58" s="231" t="s">
        <v>330</v>
      </c>
      <c r="D58" s="242" t="s">
        <v>204</v>
      </c>
      <c r="E58" s="242" t="s">
        <v>205</v>
      </c>
      <c r="F58" s="167" t="s">
        <v>204</v>
      </c>
      <c r="G58" s="167" t="s">
        <v>205</v>
      </c>
      <c r="H58" s="242">
        <v>1043</v>
      </c>
      <c r="I58" s="100">
        <v>955.26199999999994</v>
      </c>
      <c r="J58" s="100">
        <f t="shared" si="0"/>
        <v>91.587919463087246</v>
      </c>
      <c r="K58" s="139" t="s">
        <v>447</v>
      </c>
      <c r="L58" s="139" t="s">
        <v>448</v>
      </c>
      <c r="M58" s="101">
        <f t="shared" si="8"/>
        <v>1043</v>
      </c>
      <c r="N58" s="157">
        <v>1043</v>
      </c>
      <c r="O58" s="139">
        <v>1</v>
      </c>
      <c r="P58" s="139" t="s">
        <v>407</v>
      </c>
    </row>
    <row r="59" spans="1:16" ht="30.75" hidden="1" customHeight="1" x14ac:dyDescent="0.25">
      <c r="A59" s="231"/>
      <c r="B59" s="231"/>
      <c r="C59" s="275"/>
      <c r="D59" s="246"/>
      <c r="E59" s="246"/>
      <c r="F59" s="167"/>
      <c r="G59" s="167"/>
      <c r="H59" s="239"/>
      <c r="I59" s="100"/>
      <c r="J59" s="100" t="e">
        <f t="shared" si="0"/>
        <v>#DIV/0!</v>
      </c>
      <c r="K59" s="114"/>
      <c r="L59" s="139"/>
      <c r="M59" s="101">
        <f t="shared" si="8"/>
        <v>0</v>
      </c>
      <c r="N59" s="157"/>
      <c r="O59" s="139"/>
      <c r="P59" s="139"/>
    </row>
    <row r="60" spans="1:16" ht="27" customHeight="1" x14ac:dyDescent="0.25">
      <c r="A60" s="231">
        <v>9</v>
      </c>
      <c r="B60" s="231" t="s">
        <v>227</v>
      </c>
      <c r="C60" s="53" t="s">
        <v>0</v>
      </c>
      <c r="D60" s="55"/>
      <c r="E60" s="55"/>
      <c r="F60" s="167"/>
      <c r="G60" s="167"/>
      <c r="H60" s="140">
        <f>H61</f>
        <v>0</v>
      </c>
      <c r="I60" s="140">
        <f>I61</f>
        <v>0</v>
      </c>
      <c r="J60" s="100">
        <v>0</v>
      </c>
      <c r="K60" s="114"/>
      <c r="L60" s="139"/>
      <c r="M60" s="101">
        <f t="shared" si="8"/>
        <v>0</v>
      </c>
      <c r="N60" s="157">
        <f>N61</f>
        <v>0</v>
      </c>
      <c r="O60" s="139"/>
      <c r="P60" s="139"/>
    </row>
    <row r="61" spans="1:16" ht="86.25" customHeight="1" x14ac:dyDescent="0.25">
      <c r="A61" s="275"/>
      <c r="B61" s="275"/>
      <c r="C61" s="137" t="s">
        <v>228</v>
      </c>
      <c r="D61" s="138" t="s">
        <v>204</v>
      </c>
      <c r="E61" s="138" t="s">
        <v>205</v>
      </c>
      <c r="F61" s="167" t="s">
        <v>204</v>
      </c>
      <c r="G61" s="167" t="s">
        <v>205</v>
      </c>
      <c r="H61" s="140">
        <v>0</v>
      </c>
      <c r="I61" s="162">
        <v>0</v>
      </c>
      <c r="J61" s="100">
        <v>0</v>
      </c>
      <c r="K61" s="139" t="s">
        <v>449</v>
      </c>
      <c r="L61" s="139" t="s">
        <v>450</v>
      </c>
      <c r="M61" s="101">
        <f t="shared" si="8"/>
        <v>0</v>
      </c>
      <c r="N61" s="157"/>
      <c r="O61" s="139"/>
      <c r="P61" s="272"/>
    </row>
    <row r="62" spans="1:16" ht="19.5" customHeight="1" x14ac:dyDescent="0.25">
      <c r="A62" s="231">
        <v>10</v>
      </c>
      <c r="B62" s="231" t="s">
        <v>229</v>
      </c>
      <c r="C62" s="53" t="s">
        <v>0</v>
      </c>
      <c r="D62" s="55"/>
      <c r="E62" s="55"/>
      <c r="F62" s="167"/>
      <c r="G62" s="167"/>
      <c r="H62" s="140">
        <f>H63</f>
        <v>131</v>
      </c>
      <c r="I62" s="140">
        <f>I63</f>
        <v>130.501</v>
      </c>
      <c r="J62" s="100">
        <f t="shared" si="0"/>
        <v>99.619083969465649</v>
      </c>
      <c r="K62" s="139"/>
      <c r="L62" s="139"/>
      <c r="M62" s="101">
        <f t="shared" si="8"/>
        <v>131</v>
      </c>
      <c r="N62" s="157">
        <f>N63</f>
        <v>0</v>
      </c>
      <c r="O62" s="139">
        <v>4</v>
      </c>
      <c r="P62" s="303"/>
    </row>
    <row r="63" spans="1:16" ht="89.25" customHeight="1" x14ac:dyDescent="0.25">
      <c r="A63" s="275"/>
      <c r="B63" s="275"/>
      <c r="C63" s="230" t="s">
        <v>203</v>
      </c>
      <c r="D63" s="239" t="s">
        <v>204</v>
      </c>
      <c r="E63" s="239" t="s">
        <v>205</v>
      </c>
      <c r="F63" s="167" t="s">
        <v>204</v>
      </c>
      <c r="G63" s="167" t="s">
        <v>205</v>
      </c>
      <c r="H63" s="103">
        <v>131</v>
      </c>
      <c r="I63" s="163">
        <v>130.501</v>
      </c>
      <c r="J63" s="100">
        <f t="shared" si="0"/>
        <v>99.619083969465649</v>
      </c>
      <c r="K63" s="139" t="s">
        <v>451</v>
      </c>
      <c r="L63" s="139" t="s">
        <v>452</v>
      </c>
      <c r="M63" s="101">
        <f>H63</f>
        <v>131</v>
      </c>
      <c r="N63" s="157">
        <v>0</v>
      </c>
      <c r="O63" s="139">
        <v>4</v>
      </c>
      <c r="P63" s="247"/>
    </row>
    <row r="64" spans="1:16" ht="16.5" hidden="1" customHeight="1" x14ac:dyDescent="0.25">
      <c r="A64" s="275"/>
      <c r="B64" s="275"/>
      <c r="C64" s="230"/>
      <c r="D64" s="239"/>
      <c r="E64" s="239"/>
      <c r="F64" s="167"/>
      <c r="G64" s="167"/>
      <c r="H64" s="149"/>
      <c r="I64" s="100"/>
      <c r="J64" s="100"/>
      <c r="K64" s="139"/>
      <c r="L64" s="139"/>
      <c r="M64" s="101">
        <f t="shared" si="8"/>
        <v>0</v>
      </c>
      <c r="N64" s="157"/>
      <c r="O64" s="139"/>
      <c r="P64" s="139"/>
    </row>
    <row r="65" spans="1:16" ht="18" hidden="1" customHeight="1" x14ac:dyDescent="0.25">
      <c r="A65" s="275"/>
      <c r="B65" s="275"/>
      <c r="C65" s="230"/>
      <c r="D65" s="239"/>
      <c r="E65" s="239"/>
      <c r="F65" s="167"/>
      <c r="G65" s="167"/>
      <c r="H65" s="141"/>
      <c r="I65" s="100"/>
      <c r="J65" s="100" t="e">
        <f t="shared" si="0"/>
        <v>#DIV/0!</v>
      </c>
      <c r="K65" s="139"/>
      <c r="L65" s="139"/>
      <c r="M65" s="101">
        <f t="shared" si="8"/>
        <v>0</v>
      </c>
      <c r="N65" s="157"/>
      <c r="O65" s="139"/>
      <c r="P65" s="139"/>
    </row>
    <row r="66" spans="1:16" ht="26.25" customHeight="1" x14ac:dyDescent="0.25">
      <c r="A66" s="231">
        <v>11</v>
      </c>
      <c r="B66" s="231" t="s">
        <v>230</v>
      </c>
      <c r="C66" s="53" t="s">
        <v>0</v>
      </c>
      <c r="D66" s="55"/>
      <c r="E66" s="55"/>
      <c r="F66" s="167"/>
      <c r="G66" s="167"/>
      <c r="H66" s="140">
        <f>SUM(H67:H68)</f>
        <v>3242</v>
      </c>
      <c r="I66" s="140">
        <f>SUM(I67:I68)</f>
        <v>3241.02</v>
      </c>
      <c r="J66" s="100">
        <f t="shared" si="0"/>
        <v>99.969771745835899</v>
      </c>
      <c r="K66" s="139"/>
      <c r="L66" s="139"/>
      <c r="M66" s="101">
        <f t="shared" si="8"/>
        <v>3242</v>
      </c>
      <c r="N66" s="157">
        <f>SUM(N67:N68)</f>
        <v>3296.46</v>
      </c>
      <c r="O66" s="139">
        <v>2</v>
      </c>
      <c r="P66" s="139"/>
    </row>
    <row r="67" spans="1:16" ht="81.75" customHeight="1" x14ac:dyDescent="0.25">
      <c r="A67" s="231"/>
      <c r="B67" s="231"/>
      <c r="C67" s="234" t="s">
        <v>203</v>
      </c>
      <c r="D67" s="171" t="s">
        <v>264</v>
      </c>
      <c r="E67" s="171" t="s">
        <v>265</v>
      </c>
      <c r="F67" s="167" t="s">
        <v>264</v>
      </c>
      <c r="G67" s="167" t="s">
        <v>518</v>
      </c>
      <c r="H67" s="140">
        <v>474</v>
      </c>
      <c r="I67" s="140">
        <v>473.13</v>
      </c>
      <c r="J67" s="100">
        <f t="shared" si="0"/>
        <v>99.816455696202539</v>
      </c>
      <c r="K67" s="139" t="s">
        <v>453</v>
      </c>
      <c r="L67" s="139" t="s">
        <v>454</v>
      </c>
      <c r="M67" s="101">
        <f t="shared" si="8"/>
        <v>474</v>
      </c>
      <c r="N67" s="157">
        <v>474.96</v>
      </c>
      <c r="O67" s="139">
        <v>1</v>
      </c>
      <c r="P67" s="139"/>
    </row>
    <row r="68" spans="1:16" ht="95.25" customHeight="1" x14ac:dyDescent="0.25">
      <c r="A68" s="231"/>
      <c r="B68" s="231"/>
      <c r="C68" s="278"/>
      <c r="D68" s="138" t="s">
        <v>210</v>
      </c>
      <c r="E68" s="138" t="s">
        <v>231</v>
      </c>
      <c r="F68" s="167" t="s">
        <v>264</v>
      </c>
      <c r="G68" s="167" t="s">
        <v>253</v>
      </c>
      <c r="H68" s="140">
        <v>2768</v>
      </c>
      <c r="I68" s="100">
        <v>2767.89</v>
      </c>
      <c r="J68" s="100">
        <f t="shared" si="0"/>
        <v>99.996026011560687</v>
      </c>
      <c r="K68" s="137" t="s">
        <v>455</v>
      </c>
      <c r="L68" s="139" t="s">
        <v>456</v>
      </c>
      <c r="M68" s="101">
        <f t="shared" si="8"/>
        <v>2768</v>
      </c>
      <c r="N68" s="157">
        <v>2821.5</v>
      </c>
      <c r="O68" s="139">
        <v>1</v>
      </c>
      <c r="P68" s="272"/>
    </row>
    <row r="69" spans="1:16" x14ac:dyDescent="0.25">
      <c r="A69" s="231">
        <v>12</v>
      </c>
      <c r="B69" s="231" t="s">
        <v>232</v>
      </c>
      <c r="C69" s="53" t="s">
        <v>0</v>
      </c>
      <c r="D69" s="55"/>
      <c r="E69" s="55"/>
      <c r="F69" s="167"/>
      <c r="G69" s="167"/>
      <c r="H69" s="140">
        <f>H79</f>
        <v>47882</v>
      </c>
      <c r="I69" s="140">
        <f>I79</f>
        <v>47867.165999999997</v>
      </c>
      <c r="J69" s="100">
        <f t="shared" si="0"/>
        <v>99.969019673363675</v>
      </c>
      <c r="K69" s="139"/>
      <c r="L69" s="139"/>
      <c r="M69" s="101">
        <f t="shared" si="8"/>
        <v>47882</v>
      </c>
      <c r="N69" s="157">
        <f>N79</f>
        <v>43057.43</v>
      </c>
      <c r="O69" s="139"/>
      <c r="P69" s="303"/>
    </row>
    <row r="70" spans="1:16" x14ac:dyDescent="0.25">
      <c r="A70" s="231"/>
      <c r="B70" s="231"/>
      <c r="C70" s="230" t="s">
        <v>203</v>
      </c>
      <c r="D70" s="238" t="s">
        <v>204</v>
      </c>
      <c r="E70" s="238" t="s">
        <v>205</v>
      </c>
      <c r="F70" s="167"/>
      <c r="G70" s="167"/>
      <c r="H70" s="149"/>
      <c r="I70" s="100"/>
      <c r="J70" s="100"/>
      <c r="K70" s="272" t="s">
        <v>457</v>
      </c>
      <c r="L70" s="272" t="s">
        <v>458</v>
      </c>
      <c r="M70" s="101"/>
      <c r="N70" s="157"/>
      <c r="O70" s="139"/>
      <c r="P70" s="303"/>
    </row>
    <row r="71" spans="1:16" x14ac:dyDescent="0.25">
      <c r="A71" s="275"/>
      <c r="B71" s="57" t="s">
        <v>233</v>
      </c>
      <c r="C71" s="239"/>
      <c r="D71" s="239"/>
      <c r="E71" s="239"/>
      <c r="F71" s="167"/>
      <c r="G71" s="167"/>
      <c r="H71" s="149"/>
      <c r="I71" s="100"/>
      <c r="J71" s="100"/>
      <c r="K71" s="274"/>
      <c r="L71" s="274"/>
      <c r="M71" s="101"/>
      <c r="N71" s="157"/>
      <c r="O71" s="139"/>
      <c r="P71" s="303"/>
    </row>
    <row r="72" spans="1:16" x14ac:dyDescent="0.25">
      <c r="A72" s="275"/>
      <c r="B72" s="57" t="s">
        <v>234</v>
      </c>
      <c r="C72" s="239"/>
      <c r="D72" s="239"/>
      <c r="E72" s="239"/>
      <c r="F72" s="167"/>
      <c r="G72" s="167"/>
      <c r="H72" s="149"/>
      <c r="I72" s="100"/>
      <c r="J72" s="100"/>
      <c r="K72" s="274"/>
      <c r="L72" s="274"/>
      <c r="M72" s="101"/>
      <c r="N72" s="157"/>
      <c r="O72" s="139"/>
      <c r="P72" s="247"/>
    </row>
    <row r="73" spans="1:16" x14ac:dyDescent="0.25">
      <c r="A73" s="275"/>
      <c r="B73" s="57" t="s">
        <v>235</v>
      </c>
      <c r="C73" s="239"/>
      <c r="D73" s="239"/>
      <c r="E73" s="239"/>
      <c r="F73" s="167"/>
      <c r="G73" s="167"/>
      <c r="H73" s="149"/>
      <c r="I73" s="100"/>
      <c r="J73" s="100"/>
      <c r="K73" s="274"/>
      <c r="L73" s="274"/>
      <c r="M73" s="101"/>
      <c r="N73" s="157"/>
      <c r="O73" s="139"/>
      <c r="P73" s="139"/>
    </row>
    <row r="74" spans="1:16" x14ac:dyDescent="0.25">
      <c r="A74" s="275"/>
      <c r="B74" s="57" t="s">
        <v>236</v>
      </c>
      <c r="C74" s="239"/>
      <c r="D74" s="239"/>
      <c r="E74" s="239"/>
      <c r="F74" s="167"/>
      <c r="G74" s="167"/>
      <c r="H74" s="149"/>
      <c r="I74" s="100"/>
      <c r="J74" s="100"/>
      <c r="K74" s="274"/>
      <c r="L74" s="274"/>
      <c r="M74" s="101"/>
      <c r="N74" s="157"/>
      <c r="O74" s="139"/>
      <c r="P74" s="139"/>
    </row>
    <row r="75" spans="1:16" x14ac:dyDescent="0.25">
      <c r="A75" s="275"/>
      <c r="B75" s="57" t="s">
        <v>237</v>
      </c>
      <c r="C75" s="239"/>
      <c r="D75" s="239"/>
      <c r="E75" s="239"/>
      <c r="F75" s="167"/>
      <c r="G75" s="167"/>
      <c r="H75" s="103"/>
      <c r="I75" s="100"/>
      <c r="J75" s="100"/>
      <c r="K75" s="274"/>
      <c r="L75" s="274"/>
      <c r="M75" s="101"/>
      <c r="N75" s="157"/>
      <c r="O75" s="139"/>
      <c r="P75" s="139"/>
    </row>
    <row r="76" spans="1:16" ht="15" customHeight="1" x14ac:dyDescent="0.25">
      <c r="A76" s="275"/>
      <c r="B76" s="57" t="s">
        <v>238</v>
      </c>
      <c r="C76" s="239"/>
      <c r="D76" s="239"/>
      <c r="E76" s="239"/>
      <c r="F76" s="167"/>
      <c r="G76" s="167"/>
      <c r="H76" s="103"/>
      <c r="I76" s="100"/>
      <c r="J76" s="100"/>
      <c r="K76" s="274"/>
      <c r="L76" s="274"/>
      <c r="M76" s="101"/>
      <c r="N76" s="157"/>
      <c r="O76" s="139"/>
      <c r="P76" s="139"/>
    </row>
    <row r="77" spans="1:16" x14ac:dyDescent="0.25">
      <c r="A77" s="275"/>
      <c r="B77" s="57" t="s">
        <v>239</v>
      </c>
      <c r="C77" s="239"/>
      <c r="D77" s="239"/>
      <c r="E77" s="239"/>
      <c r="F77" s="167"/>
      <c r="G77" s="167"/>
      <c r="H77" s="149"/>
      <c r="I77" s="100"/>
      <c r="J77" s="100"/>
      <c r="K77" s="274"/>
      <c r="L77" s="274"/>
      <c r="M77" s="101"/>
      <c r="N77" s="157"/>
      <c r="O77" s="139"/>
      <c r="P77" s="139"/>
    </row>
    <row r="78" spans="1:16" ht="31.5" x14ac:dyDescent="0.25">
      <c r="A78" s="275"/>
      <c r="B78" s="57" t="s">
        <v>240</v>
      </c>
      <c r="C78" s="239"/>
      <c r="D78" s="239"/>
      <c r="E78" s="239"/>
      <c r="F78" s="167"/>
      <c r="G78" s="167"/>
      <c r="H78" s="149"/>
      <c r="I78" s="100"/>
      <c r="J78" s="100"/>
      <c r="K78" s="274"/>
      <c r="L78" s="274"/>
      <c r="M78" s="101"/>
      <c r="N78" s="157"/>
      <c r="O78" s="139"/>
      <c r="P78" s="139"/>
    </row>
    <row r="79" spans="1:16" ht="31.5" x14ac:dyDescent="0.25">
      <c r="A79" s="275"/>
      <c r="B79" s="57" t="s">
        <v>241</v>
      </c>
      <c r="C79" s="239"/>
      <c r="D79" s="239"/>
      <c r="E79" s="239"/>
      <c r="F79" s="167" t="s">
        <v>204</v>
      </c>
      <c r="G79" s="167" t="s">
        <v>205</v>
      </c>
      <c r="H79" s="103">
        <v>47882</v>
      </c>
      <c r="I79" s="100">
        <v>47867.165999999997</v>
      </c>
      <c r="J79" s="100">
        <f>I79*100/H79</f>
        <v>99.969019673363675</v>
      </c>
      <c r="K79" s="274"/>
      <c r="L79" s="274"/>
      <c r="M79" s="101">
        <f t="shared" si="8"/>
        <v>47882</v>
      </c>
      <c r="N79" s="157">
        <v>43057.43</v>
      </c>
      <c r="O79" s="139" t="s">
        <v>409</v>
      </c>
      <c r="P79" s="139"/>
    </row>
    <row r="80" spans="1:16" x14ac:dyDescent="0.25">
      <c r="A80" s="275"/>
      <c r="B80" s="57" t="s">
        <v>242</v>
      </c>
      <c r="C80" s="239"/>
      <c r="D80" s="239"/>
      <c r="E80" s="239"/>
      <c r="F80" s="167"/>
      <c r="G80" s="167"/>
      <c r="H80" s="149"/>
      <c r="I80" s="100"/>
      <c r="J80" s="100"/>
      <c r="K80" s="274"/>
      <c r="L80" s="274"/>
      <c r="M80" s="101"/>
      <c r="N80" s="157"/>
      <c r="O80" s="139"/>
      <c r="P80" s="139"/>
    </row>
    <row r="81" spans="1:17" x14ac:dyDescent="0.25">
      <c r="A81" s="275"/>
      <c r="B81" s="57" t="s">
        <v>243</v>
      </c>
      <c r="C81" s="239"/>
      <c r="D81" s="239"/>
      <c r="E81" s="239"/>
      <c r="F81" s="167"/>
      <c r="G81" s="167"/>
      <c r="H81" s="149"/>
      <c r="I81" s="100"/>
      <c r="J81" s="100"/>
      <c r="K81" s="274"/>
      <c r="L81" s="274"/>
      <c r="M81" s="101"/>
      <c r="N81" s="157"/>
      <c r="O81" s="139"/>
      <c r="P81" s="139"/>
    </row>
    <row r="82" spans="1:17" x14ac:dyDescent="0.25">
      <c r="A82" s="275"/>
      <c r="B82" s="57" t="s">
        <v>244</v>
      </c>
      <c r="C82" s="239"/>
      <c r="D82" s="239"/>
      <c r="E82" s="239"/>
      <c r="F82" s="167"/>
      <c r="G82" s="167"/>
      <c r="H82" s="149"/>
      <c r="I82" s="100"/>
      <c r="J82" s="100"/>
      <c r="K82" s="274"/>
      <c r="L82" s="274"/>
      <c r="M82" s="101"/>
      <c r="N82" s="157"/>
      <c r="O82" s="139"/>
      <c r="P82" s="139"/>
    </row>
    <row r="83" spans="1:17" x14ac:dyDescent="0.25">
      <c r="A83" s="275"/>
      <c r="B83" s="57" t="s">
        <v>245</v>
      </c>
      <c r="C83" s="239"/>
      <c r="D83" s="239"/>
      <c r="E83" s="239"/>
      <c r="F83" s="167"/>
      <c r="G83" s="167"/>
      <c r="H83" s="149"/>
      <c r="I83" s="100"/>
      <c r="J83" s="100"/>
      <c r="K83" s="274"/>
      <c r="L83" s="274"/>
      <c r="M83" s="101"/>
      <c r="N83" s="157"/>
      <c r="O83" s="139"/>
      <c r="P83" s="139"/>
    </row>
    <row r="84" spans="1:17" x14ac:dyDescent="0.25">
      <c r="A84" s="275"/>
      <c r="B84" s="57" t="s">
        <v>246</v>
      </c>
      <c r="C84" s="239"/>
      <c r="D84" s="239"/>
      <c r="E84" s="239"/>
      <c r="F84" s="167"/>
      <c r="G84" s="167"/>
      <c r="H84" s="149"/>
      <c r="I84" s="100"/>
      <c r="J84" s="100"/>
      <c r="K84" s="274"/>
      <c r="L84" s="274"/>
      <c r="M84" s="101"/>
      <c r="N84" s="157"/>
      <c r="O84" s="139"/>
      <c r="P84" s="139"/>
    </row>
    <row r="85" spans="1:17" x14ac:dyDescent="0.25">
      <c r="A85" s="275"/>
      <c r="B85" s="57" t="s">
        <v>247</v>
      </c>
      <c r="C85" s="239"/>
      <c r="D85" s="239"/>
      <c r="E85" s="239"/>
      <c r="F85" s="167"/>
      <c r="G85" s="167"/>
      <c r="H85" s="149"/>
      <c r="I85" s="100"/>
      <c r="J85" s="100"/>
      <c r="K85" s="274"/>
      <c r="L85" s="274"/>
      <c r="M85" s="101"/>
      <c r="N85" s="157"/>
      <c r="O85" s="139"/>
      <c r="P85" s="139"/>
    </row>
    <row r="86" spans="1:17" ht="28.5" customHeight="1" x14ac:dyDescent="0.25">
      <c r="A86" s="275"/>
      <c r="B86" s="57" t="s">
        <v>248</v>
      </c>
      <c r="C86" s="239"/>
      <c r="D86" s="239"/>
      <c r="E86" s="239"/>
      <c r="F86" s="167"/>
      <c r="G86" s="167"/>
      <c r="H86" s="149"/>
      <c r="I86" s="100"/>
      <c r="J86" s="100"/>
      <c r="K86" s="274"/>
      <c r="L86" s="274"/>
      <c r="M86" s="101"/>
      <c r="N86" s="157"/>
      <c r="O86" s="139"/>
      <c r="P86" s="139"/>
    </row>
    <row r="87" spans="1:17" ht="15.75" customHeight="1" x14ac:dyDescent="0.25">
      <c r="A87" s="275"/>
      <c r="B87" s="57" t="s">
        <v>249</v>
      </c>
      <c r="C87" s="239"/>
      <c r="D87" s="239"/>
      <c r="E87" s="239"/>
      <c r="F87" s="167"/>
      <c r="G87" s="167"/>
      <c r="H87" s="141"/>
      <c r="I87" s="100"/>
      <c r="J87" s="100"/>
      <c r="K87" s="273"/>
      <c r="L87" s="273"/>
      <c r="M87" s="101"/>
      <c r="N87" s="157"/>
      <c r="O87" s="139"/>
      <c r="P87" s="139"/>
    </row>
    <row r="88" spans="1:17" ht="29.25" customHeight="1" x14ac:dyDescent="0.25">
      <c r="A88" s="58">
        <v>13</v>
      </c>
      <c r="B88" s="235" t="s">
        <v>250</v>
      </c>
      <c r="C88" s="53" t="s">
        <v>0</v>
      </c>
      <c r="D88" s="55"/>
      <c r="E88" s="55"/>
      <c r="F88" s="167"/>
      <c r="G88" s="167"/>
      <c r="H88" s="59">
        <f>SUM(H90:H95)</f>
        <v>54960.7</v>
      </c>
      <c r="I88" s="59">
        <f>SUM(I90:I95)</f>
        <v>54775.304179999992</v>
      </c>
      <c r="J88" s="100">
        <f>I88*100/H88</f>
        <v>99.662675657333324</v>
      </c>
      <c r="K88" s="139"/>
      <c r="L88" s="139"/>
      <c r="M88" s="101">
        <f>SUM(M90:M95)</f>
        <v>119019</v>
      </c>
      <c r="N88" s="157">
        <f>SUM(N90:N95)</f>
        <v>118441.09000000001</v>
      </c>
      <c r="O88" s="139">
        <f>SUM(O90:O95)</f>
        <v>6</v>
      </c>
      <c r="P88" s="139"/>
    </row>
    <row r="89" spans="1:17" ht="56.25" customHeight="1" x14ac:dyDescent="0.25">
      <c r="A89" s="304"/>
      <c r="B89" s="293"/>
      <c r="C89" s="145"/>
      <c r="D89" s="238" t="s">
        <v>204</v>
      </c>
      <c r="E89" s="238" t="s">
        <v>205</v>
      </c>
      <c r="F89" s="167"/>
      <c r="G89" s="167"/>
      <c r="H89" s="164"/>
      <c r="I89" s="100"/>
      <c r="J89" s="100"/>
      <c r="K89" s="139"/>
      <c r="L89" s="139"/>
      <c r="M89" s="101"/>
      <c r="N89" s="157"/>
      <c r="O89" s="139"/>
      <c r="P89" s="139"/>
    </row>
    <row r="90" spans="1:17" ht="66" customHeight="1" x14ac:dyDescent="0.25">
      <c r="A90" s="305"/>
      <c r="B90" s="60" t="s">
        <v>379</v>
      </c>
      <c r="C90" s="294" t="s">
        <v>207</v>
      </c>
      <c r="D90" s="239"/>
      <c r="E90" s="239"/>
      <c r="F90" s="167" t="s">
        <v>252</v>
      </c>
      <c r="G90" s="167" t="s">
        <v>205</v>
      </c>
      <c r="H90" s="113">
        <v>2218</v>
      </c>
      <c r="I90" s="100">
        <v>2217.88</v>
      </c>
      <c r="J90" s="100">
        <f t="shared" ref="J90:J92" si="9">I90*100/H90</f>
        <v>99.994589720468895</v>
      </c>
      <c r="K90" s="97" t="s">
        <v>459</v>
      </c>
      <c r="L90" s="97" t="s">
        <v>460</v>
      </c>
      <c r="M90" s="101">
        <f t="shared" si="8"/>
        <v>2218</v>
      </c>
      <c r="N90" s="157">
        <v>2217.88</v>
      </c>
      <c r="O90" s="112">
        <v>1</v>
      </c>
      <c r="P90" s="139"/>
      <c r="Q90" s="98">
        <f>H90+H91+H92+H93</f>
        <v>52992</v>
      </c>
    </row>
    <row r="91" spans="1:17" ht="0.75" customHeight="1" x14ac:dyDescent="0.25">
      <c r="A91" s="305"/>
      <c r="B91" s="60" t="s">
        <v>389</v>
      </c>
      <c r="C91" s="295"/>
      <c r="D91" s="239"/>
      <c r="E91" s="239"/>
      <c r="F91" s="167"/>
      <c r="G91" s="167"/>
      <c r="H91" s="113">
        <v>0</v>
      </c>
      <c r="I91" s="100">
        <v>0</v>
      </c>
      <c r="J91" s="100" t="e">
        <f t="shared" si="9"/>
        <v>#DIV/0!</v>
      </c>
      <c r="K91" s="97" t="s">
        <v>382</v>
      </c>
      <c r="L91" s="97"/>
      <c r="M91" s="101">
        <f t="shared" si="8"/>
        <v>0</v>
      </c>
      <c r="N91" s="157"/>
      <c r="O91" s="112"/>
      <c r="P91" s="148"/>
      <c r="Q91" s="98">
        <f>I90+I91+I92+I93</f>
        <v>52806.719999999994</v>
      </c>
    </row>
    <row r="92" spans="1:17" ht="66" customHeight="1" x14ac:dyDescent="0.25">
      <c r="A92" s="305"/>
      <c r="B92" s="60" t="s">
        <v>388</v>
      </c>
      <c r="C92" s="295"/>
      <c r="D92" s="239"/>
      <c r="E92" s="239"/>
      <c r="F92" s="167" t="s">
        <v>204</v>
      </c>
      <c r="G92" s="167" t="s">
        <v>264</v>
      </c>
      <c r="H92" s="113">
        <v>36877</v>
      </c>
      <c r="I92" s="100">
        <v>36876.019999999997</v>
      </c>
      <c r="J92" s="100">
        <f t="shared" si="9"/>
        <v>99.997342517016008</v>
      </c>
      <c r="K92" s="97" t="s">
        <v>461</v>
      </c>
      <c r="L92" s="97" t="s">
        <v>462</v>
      </c>
      <c r="M92" s="101">
        <v>71877</v>
      </c>
      <c r="N92" s="157">
        <v>71876.02</v>
      </c>
      <c r="O92" s="112">
        <v>1</v>
      </c>
      <c r="P92" s="272" t="s">
        <v>403</v>
      </c>
    </row>
    <row r="93" spans="1:17" ht="93" customHeight="1" x14ac:dyDescent="0.25">
      <c r="A93" s="305"/>
      <c r="B93" s="60" t="s">
        <v>390</v>
      </c>
      <c r="C93" s="296"/>
      <c r="D93" s="239"/>
      <c r="E93" s="239"/>
      <c r="F93" s="167" t="s">
        <v>204</v>
      </c>
      <c r="G93" s="167" t="s">
        <v>264</v>
      </c>
      <c r="H93" s="113">
        <v>13897</v>
      </c>
      <c r="I93" s="101">
        <v>13712.82</v>
      </c>
      <c r="J93" s="100">
        <f t="shared" ref="J93:J95" si="10">I93*100/H93</f>
        <v>98.674677988054981</v>
      </c>
      <c r="K93" s="139" t="s">
        <v>463</v>
      </c>
      <c r="L93" s="139" t="s">
        <v>464</v>
      </c>
      <c r="M93" s="101">
        <v>42955.3</v>
      </c>
      <c r="N93" s="157">
        <v>42378.61</v>
      </c>
      <c r="O93" s="139">
        <v>2</v>
      </c>
      <c r="P93" s="273"/>
    </row>
    <row r="94" spans="1:17" ht="93" customHeight="1" x14ac:dyDescent="0.25">
      <c r="A94" s="305"/>
      <c r="B94" s="60" t="s">
        <v>467</v>
      </c>
      <c r="C94" s="151" t="s">
        <v>203</v>
      </c>
      <c r="D94" s="239"/>
      <c r="E94" s="239"/>
      <c r="F94" s="167" t="s">
        <v>253</v>
      </c>
      <c r="G94" s="167" t="s">
        <v>205</v>
      </c>
      <c r="H94" s="113">
        <v>1200</v>
      </c>
      <c r="I94" s="101">
        <v>1199.99</v>
      </c>
      <c r="J94" s="100">
        <f t="shared" si="10"/>
        <v>99.999166666666667</v>
      </c>
      <c r="K94" s="139" t="s">
        <v>465</v>
      </c>
      <c r="L94" s="139" t="s">
        <v>466</v>
      </c>
      <c r="M94" s="101">
        <v>1200</v>
      </c>
      <c r="N94" s="157">
        <v>1199.99</v>
      </c>
      <c r="O94" s="139">
        <v>1</v>
      </c>
      <c r="P94" s="154"/>
    </row>
    <row r="95" spans="1:17" ht="109.5" customHeight="1" x14ac:dyDescent="0.25">
      <c r="A95" s="306"/>
      <c r="B95" s="57" t="s">
        <v>376</v>
      </c>
      <c r="C95" s="137" t="s">
        <v>215</v>
      </c>
      <c r="D95" s="239"/>
      <c r="E95" s="239"/>
      <c r="F95" s="167" t="s">
        <v>516</v>
      </c>
      <c r="G95" s="167" t="s">
        <v>261</v>
      </c>
      <c r="H95" s="113">
        <v>768.7</v>
      </c>
      <c r="I95" s="100">
        <v>768.59418000000005</v>
      </c>
      <c r="J95" s="100">
        <f t="shared" si="10"/>
        <v>99.986233901391955</v>
      </c>
      <c r="K95" s="139" t="s">
        <v>468</v>
      </c>
      <c r="L95" s="139" t="s">
        <v>469</v>
      </c>
      <c r="M95" s="101">
        <f t="shared" si="8"/>
        <v>768.7</v>
      </c>
      <c r="N95" s="157">
        <v>768.59</v>
      </c>
      <c r="O95" s="139">
        <v>1</v>
      </c>
      <c r="P95" s="139"/>
    </row>
    <row r="96" spans="1:17" x14ac:dyDescent="0.25">
      <c r="A96" s="231">
        <v>14</v>
      </c>
      <c r="B96" s="231" t="s">
        <v>251</v>
      </c>
      <c r="C96" s="53" t="s">
        <v>0</v>
      </c>
      <c r="D96" s="138"/>
      <c r="E96" s="55"/>
      <c r="F96" s="167"/>
      <c r="G96" s="167"/>
      <c r="H96" s="140">
        <f>SUM(H97:H106)</f>
        <v>4578.8</v>
      </c>
      <c r="I96" s="166">
        <f>SUM(I97:I106)</f>
        <v>4575.0000000000009</v>
      </c>
      <c r="J96" s="100">
        <f>I96*100/H96</f>
        <v>99.917008823272496</v>
      </c>
      <c r="K96" s="139"/>
      <c r="L96" s="139"/>
      <c r="M96" s="101">
        <f t="shared" si="8"/>
        <v>4578.8</v>
      </c>
      <c r="N96" s="168">
        <f>SUM(N97:N106)</f>
        <v>4376.95</v>
      </c>
      <c r="O96" s="139">
        <f>SUM(O97:O106)</f>
        <v>23</v>
      </c>
      <c r="P96" s="139"/>
    </row>
    <row r="97" spans="1:18" x14ac:dyDescent="0.25">
      <c r="A97" s="231"/>
      <c r="B97" s="231"/>
      <c r="C97" s="234" t="s">
        <v>168</v>
      </c>
      <c r="D97" s="232"/>
      <c r="E97" s="232"/>
      <c r="F97" s="167"/>
      <c r="G97" s="167"/>
      <c r="H97" s="140">
        <f t="shared" ref="H97" si="11">H111</f>
        <v>869</v>
      </c>
      <c r="I97" s="100">
        <f>I111</f>
        <v>868.69</v>
      </c>
      <c r="J97" s="100">
        <f t="shared" ref="J97:J121" si="12">I97*100/H97</f>
        <v>99.964326812428084</v>
      </c>
      <c r="K97" s="147"/>
      <c r="L97" s="139"/>
      <c r="M97" s="101">
        <f>H97</f>
        <v>869</v>
      </c>
      <c r="N97" s="157">
        <f t="shared" ref="N97:N105" si="13">N111</f>
        <v>814.69</v>
      </c>
      <c r="O97" s="139">
        <v>2</v>
      </c>
      <c r="P97" s="139"/>
    </row>
    <row r="98" spans="1:18" x14ac:dyDescent="0.25">
      <c r="A98" s="231"/>
      <c r="B98" s="231"/>
      <c r="C98" s="244"/>
      <c r="D98" s="245"/>
      <c r="E98" s="245"/>
      <c r="F98" s="167"/>
      <c r="G98" s="167"/>
      <c r="H98" s="140">
        <v>160</v>
      </c>
      <c r="I98" s="100">
        <f>I112</f>
        <v>159.91</v>
      </c>
      <c r="J98" s="100"/>
      <c r="K98" s="147"/>
      <c r="L98" s="139"/>
      <c r="M98" s="101">
        <f t="shared" ref="M98:M99" si="14">H98</f>
        <v>160</v>
      </c>
      <c r="N98" s="157">
        <f t="shared" si="13"/>
        <v>159.91</v>
      </c>
      <c r="O98" s="139">
        <v>2</v>
      </c>
      <c r="P98" s="139"/>
    </row>
    <row r="99" spans="1:18" x14ac:dyDescent="0.25">
      <c r="A99" s="231"/>
      <c r="B99" s="231"/>
      <c r="C99" s="247"/>
      <c r="D99" s="247"/>
      <c r="E99" s="247"/>
      <c r="F99" s="167"/>
      <c r="G99" s="167"/>
      <c r="H99" s="140">
        <f t="shared" ref="H99:I105" si="15">H113</f>
        <v>50.9</v>
      </c>
      <c r="I99" s="100">
        <f>I113</f>
        <v>50.14</v>
      </c>
      <c r="J99" s="100">
        <f t="shared" si="12"/>
        <v>98.506876227897848</v>
      </c>
      <c r="K99" s="139"/>
      <c r="L99" s="139"/>
      <c r="M99" s="101">
        <f t="shared" si="14"/>
        <v>50.9</v>
      </c>
      <c r="N99" s="157">
        <f t="shared" si="13"/>
        <v>50.14</v>
      </c>
      <c r="O99" s="139">
        <v>3</v>
      </c>
      <c r="P99" s="139"/>
    </row>
    <row r="100" spans="1:18" x14ac:dyDescent="0.25">
      <c r="A100" s="231"/>
      <c r="B100" s="231"/>
      <c r="C100" s="137" t="s">
        <v>169</v>
      </c>
      <c r="D100" s="138"/>
      <c r="E100" s="138"/>
      <c r="F100" s="167"/>
      <c r="G100" s="167"/>
      <c r="H100" s="140">
        <f t="shared" si="15"/>
        <v>613.9</v>
      </c>
      <c r="I100" s="100">
        <f>I114</f>
        <v>613.75</v>
      </c>
      <c r="J100" s="100">
        <f t="shared" si="12"/>
        <v>99.975566053103108</v>
      </c>
      <c r="K100" s="139"/>
      <c r="L100" s="139"/>
      <c r="M100" s="101">
        <f t="shared" ref="M100:M106" si="16">H100</f>
        <v>613.9</v>
      </c>
      <c r="N100" s="157">
        <f t="shared" si="13"/>
        <v>615.85</v>
      </c>
      <c r="O100" s="139">
        <v>2</v>
      </c>
      <c r="P100" s="139"/>
    </row>
    <row r="101" spans="1:18" ht="41.25" customHeight="1" x14ac:dyDescent="0.25">
      <c r="A101" s="231"/>
      <c r="B101" s="231"/>
      <c r="C101" s="234" t="s">
        <v>170</v>
      </c>
      <c r="D101" s="232"/>
      <c r="E101" s="232"/>
      <c r="F101" s="167"/>
      <c r="G101" s="167"/>
      <c r="H101" s="140">
        <f t="shared" si="15"/>
        <v>542</v>
      </c>
      <c r="I101" s="100">
        <f t="shared" si="15"/>
        <v>541.02</v>
      </c>
      <c r="J101" s="100">
        <f t="shared" si="12"/>
        <v>99.819188191881921</v>
      </c>
      <c r="K101" s="139"/>
      <c r="L101" s="139"/>
      <c r="M101" s="101">
        <f t="shared" si="16"/>
        <v>542</v>
      </c>
      <c r="N101" s="157">
        <f t="shared" si="13"/>
        <v>541.02</v>
      </c>
      <c r="O101" s="139">
        <v>1</v>
      </c>
      <c r="P101" s="139"/>
    </row>
    <row r="102" spans="1:18" ht="18" customHeight="1" x14ac:dyDescent="0.25">
      <c r="A102" s="231"/>
      <c r="B102" s="231"/>
      <c r="C102" s="247"/>
      <c r="D102" s="247"/>
      <c r="E102" s="247"/>
      <c r="F102" s="167"/>
      <c r="G102" s="167"/>
      <c r="H102" s="140">
        <f t="shared" si="15"/>
        <v>150</v>
      </c>
      <c r="I102" s="100">
        <f t="shared" si="15"/>
        <v>149.6</v>
      </c>
      <c r="J102" s="100">
        <f t="shared" si="12"/>
        <v>99.733333333333334</v>
      </c>
      <c r="K102" s="139"/>
      <c r="L102" s="139"/>
      <c r="M102" s="101">
        <f t="shared" si="16"/>
        <v>150</v>
      </c>
      <c r="N102" s="157">
        <f t="shared" si="13"/>
        <v>49.4</v>
      </c>
      <c r="O102" s="139">
        <v>1</v>
      </c>
      <c r="P102" s="139"/>
    </row>
    <row r="103" spans="1:18" ht="25.5" customHeight="1" x14ac:dyDescent="0.25">
      <c r="A103" s="231"/>
      <c r="B103" s="231"/>
      <c r="C103" s="137" t="s">
        <v>206</v>
      </c>
      <c r="D103" s="138"/>
      <c r="E103" s="138"/>
      <c r="F103" s="167"/>
      <c r="G103" s="167"/>
      <c r="H103" s="140">
        <f t="shared" si="15"/>
        <v>353</v>
      </c>
      <c r="I103" s="100">
        <f>I117</f>
        <v>352.91</v>
      </c>
      <c r="J103" s="100">
        <f t="shared" si="12"/>
        <v>99.974504249291783</v>
      </c>
      <c r="K103" s="139"/>
      <c r="L103" s="139"/>
      <c r="M103" s="101">
        <f t="shared" si="16"/>
        <v>353</v>
      </c>
      <c r="N103" s="157">
        <f t="shared" si="13"/>
        <v>352.91</v>
      </c>
      <c r="O103" s="139">
        <v>1</v>
      </c>
      <c r="P103" s="139"/>
    </row>
    <row r="104" spans="1:18" ht="22.5" customHeight="1" x14ac:dyDescent="0.25">
      <c r="A104" s="231"/>
      <c r="B104" s="231"/>
      <c r="C104" s="137" t="s">
        <v>172</v>
      </c>
      <c r="D104" s="138"/>
      <c r="E104" s="138"/>
      <c r="F104" s="167"/>
      <c r="G104" s="167"/>
      <c r="H104" s="140">
        <f t="shared" si="15"/>
        <v>0</v>
      </c>
      <c r="I104" s="100">
        <f>I118</f>
        <v>0</v>
      </c>
      <c r="J104" s="100">
        <v>0</v>
      </c>
      <c r="K104" s="139"/>
      <c r="L104" s="139"/>
      <c r="M104" s="101">
        <f t="shared" si="16"/>
        <v>0</v>
      </c>
      <c r="N104" s="157">
        <f t="shared" si="13"/>
        <v>0</v>
      </c>
      <c r="O104" s="139"/>
      <c r="P104" s="139"/>
    </row>
    <row r="105" spans="1:18" ht="25.5" customHeight="1" x14ac:dyDescent="0.25">
      <c r="A105" s="231"/>
      <c r="B105" s="231"/>
      <c r="C105" s="137" t="s">
        <v>173</v>
      </c>
      <c r="D105" s="138"/>
      <c r="E105" s="138"/>
      <c r="F105" s="167"/>
      <c r="G105" s="167"/>
      <c r="H105" s="140">
        <f t="shared" si="15"/>
        <v>1578</v>
      </c>
      <c r="I105" s="101">
        <f>I119</f>
        <v>1577.42</v>
      </c>
      <c r="J105" s="100">
        <f t="shared" si="12"/>
        <v>99.963244613434725</v>
      </c>
      <c r="K105" s="139"/>
      <c r="L105" s="139"/>
      <c r="M105" s="101">
        <f t="shared" si="16"/>
        <v>1578</v>
      </c>
      <c r="N105" s="157">
        <f t="shared" si="13"/>
        <v>1577.42</v>
      </c>
      <c r="O105" s="139">
        <v>3</v>
      </c>
      <c r="P105" s="139"/>
    </row>
    <row r="106" spans="1:18" ht="44.25" customHeight="1" x14ac:dyDescent="0.25">
      <c r="A106" s="231"/>
      <c r="B106" s="231"/>
      <c r="C106" s="137" t="s">
        <v>203</v>
      </c>
      <c r="D106" s="138"/>
      <c r="E106" s="138"/>
      <c r="F106" s="167"/>
      <c r="G106" s="167"/>
      <c r="H106" s="140">
        <f>H108+H121+H110</f>
        <v>262</v>
      </c>
      <c r="I106" s="100">
        <f>I110+I108+I121</f>
        <v>261.56</v>
      </c>
      <c r="J106" s="100">
        <f t="shared" si="12"/>
        <v>99.832061068702288</v>
      </c>
      <c r="K106" s="139"/>
      <c r="L106" s="139"/>
      <c r="M106" s="101">
        <f t="shared" si="16"/>
        <v>262</v>
      </c>
      <c r="N106" s="157">
        <f>N107+N110+N121</f>
        <v>215.61</v>
      </c>
      <c r="O106" s="139">
        <v>8</v>
      </c>
      <c r="P106" s="139"/>
    </row>
    <row r="107" spans="1:18" ht="23.25" customHeight="1" x14ac:dyDescent="0.25">
      <c r="A107" s="231">
        <v>15</v>
      </c>
      <c r="B107" s="231" t="s">
        <v>254</v>
      </c>
      <c r="C107" s="53" t="s">
        <v>0</v>
      </c>
      <c r="D107" s="61"/>
      <c r="E107" s="61"/>
      <c r="F107" s="167"/>
      <c r="G107" s="167"/>
      <c r="H107" s="59">
        <f>H108</f>
        <v>0</v>
      </c>
      <c r="I107" s="59">
        <f>I108</f>
        <v>0</v>
      </c>
      <c r="J107" s="100">
        <v>0</v>
      </c>
      <c r="K107" s="147"/>
      <c r="L107" s="147"/>
      <c r="M107" s="101">
        <f t="shared" ref="M107:M113" si="17">H107</f>
        <v>0</v>
      </c>
      <c r="N107" s="157">
        <f>N108</f>
        <v>0</v>
      </c>
      <c r="O107" s="139"/>
      <c r="P107" s="139"/>
    </row>
    <row r="108" spans="1:18" ht="122.25" customHeight="1" x14ac:dyDescent="0.25">
      <c r="A108" s="275"/>
      <c r="B108" s="275"/>
      <c r="C108" s="137" t="s">
        <v>203</v>
      </c>
      <c r="D108" s="138" t="s">
        <v>204</v>
      </c>
      <c r="E108" s="138" t="s">
        <v>205</v>
      </c>
      <c r="F108" s="167" t="s">
        <v>204</v>
      </c>
      <c r="G108" s="167" t="s">
        <v>210</v>
      </c>
      <c r="H108" s="140">
        <v>0</v>
      </c>
      <c r="I108" s="100">
        <v>0</v>
      </c>
      <c r="J108" s="100">
        <v>0</v>
      </c>
      <c r="K108" s="139" t="s">
        <v>470</v>
      </c>
      <c r="L108" s="139" t="s">
        <v>471</v>
      </c>
      <c r="M108" s="169">
        <f t="shared" si="17"/>
        <v>0</v>
      </c>
      <c r="N108" s="168">
        <v>0</v>
      </c>
      <c r="O108" s="139"/>
      <c r="P108" s="139" t="s">
        <v>391</v>
      </c>
    </row>
    <row r="109" spans="1:18" ht="22.5" customHeight="1" x14ac:dyDescent="0.25">
      <c r="A109" s="231">
        <v>16</v>
      </c>
      <c r="B109" s="231" t="s">
        <v>255</v>
      </c>
      <c r="C109" s="53" t="s">
        <v>0</v>
      </c>
      <c r="D109" s="61"/>
      <c r="E109" s="61"/>
      <c r="F109" s="167"/>
      <c r="G109" s="167"/>
      <c r="H109" s="140">
        <f>SUM(H110:H119)</f>
        <v>4495.8</v>
      </c>
      <c r="I109" s="140">
        <f>SUM(I110:I119)</f>
        <v>4492</v>
      </c>
      <c r="J109" s="100">
        <f t="shared" si="12"/>
        <v>99.91547666711152</v>
      </c>
      <c r="K109" s="147"/>
      <c r="L109" s="147"/>
      <c r="M109" s="101">
        <f t="shared" si="17"/>
        <v>4495.8</v>
      </c>
      <c r="N109" s="157">
        <f>SUM(N110:N119)</f>
        <v>4293.9500000000007</v>
      </c>
      <c r="O109" s="139">
        <f>SUM(O110:O119)</f>
        <v>22</v>
      </c>
      <c r="P109" s="139"/>
      <c r="R109" s="98"/>
    </row>
    <row r="110" spans="1:18" ht="104.25" customHeight="1" x14ac:dyDescent="0.25">
      <c r="A110" s="275"/>
      <c r="B110" s="275"/>
      <c r="C110" s="137" t="s">
        <v>203</v>
      </c>
      <c r="D110" s="138" t="s">
        <v>222</v>
      </c>
      <c r="E110" s="138" t="s">
        <v>253</v>
      </c>
      <c r="F110" s="167" t="s">
        <v>252</v>
      </c>
      <c r="G110" s="167" t="s">
        <v>253</v>
      </c>
      <c r="H110" s="140">
        <v>179</v>
      </c>
      <c r="I110" s="100">
        <v>178.56</v>
      </c>
      <c r="J110" s="100">
        <f t="shared" si="12"/>
        <v>99.754189944134083</v>
      </c>
      <c r="K110" s="139" t="s">
        <v>472</v>
      </c>
      <c r="L110" s="139" t="s">
        <v>473</v>
      </c>
      <c r="M110" s="101">
        <f t="shared" si="17"/>
        <v>179</v>
      </c>
      <c r="N110" s="157">
        <v>132.61000000000001</v>
      </c>
      <c r="O110" s="139">
        <v>7</v>
      </c>
      <c r="P110" s="139"/>
    </row>
    <row r="111" spans="1:18" ht="57.75" customHeight="1" x14ac:dyDescent="0.25">
      <c r="A111" s="275"/>
      <c r="B111" s="275"/>
      <c r="C111" s="234" t="s">
        <v>215</v>
      </c>
      <c r="D111" s="232" t="s">
        <v>252</v>
      </c>
      <c r="E111" s="232" t="s">
        <v>211</v>
      </c>
      <c r="F111" s="167" t="s">
        <v>252</v>
      </c>
      <c r="G111" s="167" t="s">
        <v>211</v>
      </c>
      <c r="H111" s="140">
        <v>869</v>
      </c>
      <c r="I111" s="100">
        <v>868.69</v>
      </c>
      <c r="J111" s="100">
        <f t="shared" si="12"/>
        <v>99.964326812428084</v>
      </c>
      <c r="K111" s="147" t="s">
        <v>474</v>
      </c>
      <c r="L111" s="147" t="s">
        <v>394</v>
      </c>
      <c r="M111" s="101">
        <f t="shared" si="17"/>
        <v>869</v>
      </c>
      <c r="N111" s="157">
        <v>814.69</v>
      </c>
      <c r="O111" s="139">
        <v>2</v>
      </c>
      <c r="P111" s="139" t="s">
        <v>395</v>
      </c>
    </row>
    <row r="112" spans="1:18" ht="90" customHeight="1" x14ac:dyDescent="0.25">
      <c r="A112" s="275"/>
      <c r="B112" s="275"/>
      <c r="C112" s="244"/>
      <c r="D112" s="245"/>
      <c r="E112" s="245"/>
      <c r="F112" s="167" t="s">
        <v>252</v>
      </c>
      <c r="G112" s="167" t="s">
        <v>211</v>
      </c>
      <c r="H112" s="140">
        <v>160</v>
      </c>
      <c r="I112" s="100">
        <v>159.91</v>
      </c>
      <c r="J112" s="100">
        <f t="shared" si="12"/>
        <v>99.943749999999994</v>
      </c>
      <c r="K112" s="147" t="s">
        <v>475</v>
      </c>
      <c r="L112" s="147" t="s">
        <v>383</v>
      </c>
      <c r="M112" s="101">
        <f t="shared" si="17"/>
        <v>160</v>
      </c>
      <c r="N112" s="157">
        <v>159.91</v>
      </c>
      <c r="O112" s="139">
        <v>2</v>
      </c>
      <c r="P112" s="139"/>
    </row>
    <row r="113" spans="1:16" ht="114" customHeight="1" x14ac:dyDescent="0.25">
      <c r="A113" s="275"/>
      <c r="B113" s="275"/>
      <c r="C113" s="247"/>
      <c r="D113" s="247"/>
      <c r="E113" s="247"/>
      <c r="F113" s="167" t="s">
        <v>252</v>
      </c>
      <c r="G113" s="167" t="s">
        <v>211</v>
      </c>
      <c r="H113" s="140">
        <v>50.9</v>
      </c>
      <c r="I113" s="100">
        <v>50.14</v>
      </c>
      <c r="J113" s="100">
        <f t="shared" si="12"/>
        <v>98.506876227897848</v>
      </c>
      <c r="K113" s="147" t="s">
        <v>476</v>
      </c>
      <c r="L113" s="113" t="s">
        <v>477</v>
      </c>
      <c r="M113" s="101">
        <f t="shared" si="17"/>
        <v>50.9</v>
      </c>
      <c r="N113" s="113">
        <v>50.14</v>
      </c>
      <c r="O113" s="139">
        <v>3</v>
      </c>
      <c r="P113" s="104"/>
    </row>
    <row r="114" spans="1:16" ht="95.25" customHeight="1" x14ac:dyDescent="0.25">
      <c r="A114" s="275"/>
      <c r="B114" s="275"/>
      <c r="C114" s="137" t="s">
        <v>256</v>
      </c>
      <c r="D114" s="138" t="s">
        <v>222</v>
      </c>
      <c r="E114" s="138" t="s">
        <v>253</v>
      </c>
      <c r="F114" s="167" t="s">
        <v>252</v>
      </c>
      <c r="G114" s="167" t="s">
        <v>253</v>
      </c>
      <c r="H114" s="140">
        <v>613.9</v>
      </c>
      <c r="I114" s="100">
        <v>613.75</v>
      </c>
      <c r="J114" s="100">
        <f t="shared" si="12"/>
        <v>99.975566053103108</v>
      </c>
      <c r="K114" s="139" t="s">
        <v>479</v>
      </c>
      <c r="L114" s="113" t="s">
        <v>478</v>
      </c>
      <c r="M114" s="113">
        <f t="shared" ref="M114:M121" si="18">H114</f>
        <v>613.9</v>
      </c>
      <c r="N114" s="165">
        <v>615.85</v>
      </c>
      <c r="O114" s="139">
        <v>2</v>
      </c>
      <c r="P114" s="139"/>
    </row>
    <row r="115" spans="1:16" ht="84.75" customHeight="1" x14ac:dyDescent="0.25">
      <c r="A115" s="275"/>
      <c r="B115" s="275"/>
      <c r="C115" s="234" t="s">
        <v>217</v>
      </c>
      <c r="D115" s="232" t="s">
        <v>222</v>
      </c>
      <c r="E115" s="232" t="s">
        <v>253</v>
      </c>
      <c r="F115" s="167" t="s">
        <v>252</v>
      </c>
      <c r="G115" s="167" t="s">
        <v>253</v>
      </c>
      <c r="H115" s="140">
        <v>542</v>
      </c>
      <c r="I115" s="100">
        <v>541.02</v>
      </c>
      <c r="J115" s="100">
        <f t="shared" si="12"/>
        <v>99.819188191881921</v>
      </c>
      <c r="K115" s="113" t="s">
        <v>480</v>
      </c>
      <c r="L115" s="147" t="s">
        <v>481</v>
      </c>
      <c r="M115" s="164">
        <f t="shared" si="18"/>
        <v>542</v>
      </c>
      <c r="N115" s="146">
        <v>541.02</v>
      </c>
      <c r="O115" s="139">
        <v>1</v>
      </c>
      <c r="P115" s="139"/>
    </row>
    <row r="116" spans="1:16" ht="33" customHeight="1" x14ac:dyDescent="0.25">
      <c r="A116" s="275"/>
      <c r="B116" s="275"/>
      <c r="C116" s="247"/>
      <c r="D116" s="247"/>
      <c r="E116" s="247"/>
      <c r="F116" s="167" t="s">
        <v>252</v>
      </c>
      <c r="G116" s="167" t="s">
        <v>253</v>
      </c>
      <c r="H116" s="140">
        <v>150</v>
      </c>
      <c r="I116" s="100">
        <v>149.6</v>
      </c>
      <c r="J116" s="100">
        <f t="shared" si="12"/>
        <v>99.733333333333334</v>
      </c>
      <c r="K116" s="139" t="s">
        <v>482</v>
      </c>
      <c r="L116" s="66" t="s">
        <v>483</v>
      </c>
      <c r="M116" s="164">
        <f t="shared" si="18"/>
        <v>150</v>
      </c>
      <c r="N116" s="146">
        <v>49.4</v>
      </c>
      <c r="O116" s="139">
        <v>1</v>
      </c>
      <c r="P116" s="139"/>
    </row>
    <row r="117" spans="1:16" ht="84.75" customHeight="1" x14ac:dyDescent="0.25">
      <c r="A117" s="275"/>
      <c r="B117" s="275"/>
      <c r="C117" s="137" t="s">
        <v>257</v>
      </c>
      <c r="D117" s="138" t="s">
        <v>222</v>
      </c>
      <c r="E117" s="138" t="s">
        <v>253</v>
      </c>
      <c r="F117" s="167" t="s">
        <v>252</v>
      </c>
      <c r="G117" s="167" t="s">
        <v>253</v>
      </c>
      <c r="H117" s="140">
        <v>353</v>
      </c>
      <c r="I117" s="100">
        <v>352.91</v>
      </c>
      <c r="J117" s="100">
        <f t="shared" si="12"/>
        <v>99.974504249291783</v>
      </c>
      <c r="K117" s="139" t="s">
        <v>397</v>
      </c>
      <c r="L117" s="139" t="s">
        <v>398</v>
      </c>
      <c r="M117" s="101">
        <f t="shared" si="18"/>
        <v>353</v>
      </c>
      <c r="N117" s="157">
        <v>352.91</v>
      </c>
      <c r="O117" s="139">
        <v>1</v>
      </c>
      <c r="P117" s="139"/>
    </row>
    <row r="118" spans="1:16" ht="86.25" customHeight="1" x14ac:dyDescent="0.25">
      <c r="A118" s="275"/>
      <c r="B118" s="275"/>
      <c r="C118" s="137" t="s">
        <v>258</v>
      </c>
      <c r="D118" s="138" t="s">
        <v>222</v>
      </c>
      <c r="E118" s="138" t="s">
        <v>253</v>
      </c>
      <c r="F118" s="167" t="s">
        <v>252</v>
      </c>
      <c r="G118" s="167" t="s">
        <v>253</v>
      </c>
      <c r="H118" s="140">
        <v>0</v>
      </c>
      <c r="I118" s="100"/>
      <c r="J118" s="100">
        <v>0</v>
      </c>
      <c r="K118" s="139" t="s">
        <v>484</v>
      </c>
      <c r="L118" s="139" t="s">
        <v>485</v>
      </c>
      <c r="M118" s="101">
        <f t="shared" si="18"/>
        <v>0</v>
      </c>
      <c r="N118" s="157"/>
      <c r="O118" s="139"/>
      <c r="P118" s="139"/>
    </row>
    <row r="119" spans="1:16" ht="84" customHeight="1" x14ac:dyDescent="0.25">
      <c r="A119" s="275"/>
      <c r="B119" s="275"/>
      <c r="C119" s="137" t="s">
        <v>220</v>
      </c>
      <c r="D119" s="138" t="s">
        <v>222</v>
      </c>
      <c r="E119" s="138" t="s">
        <v>253</v>
      </c>
      <c r="F119" s="167" t="s">
        <v>252</v>
      </c>
      <c r="G119" s="167" t="s">
        <v>253</v>
      </c>
      <c r="H119" s="140">
        <v>1578</v>
      </c>
      <c r="I119" s="100">
        <v>1577.42</v>
      </c>
      <c r="J119" s="100">
        <f t="shared" si="12"/>
        <v>99.963244613434725</v>
      </c>
      <c r="K119" s="139" t="s">
        <v>486</v>
      </c>
      <c r="L119" s="139" t="s">
        <v>487</v>
      </c>
      <c r="M119" s="101">
        <f t="shared" si="18"/>
        <v>1578</v>
      </c>
      <c r="N119" s="157">
        <v>1577.42</v>
      </c>
      <c r="O119" s="139">
        <v>3</v>
      </c>
      <c r="P119" s="139"/>
    </row>
    <row r="120" spans="1:16" ht="31.5" customHeight="1" x14ac:dyDescent="0.25">
      <c r="A120" s="231">
        <v>19</v>
      </c>
      <c r="B120" s="231" t="s">
        <v>259</v>
      </c>
      <c r="C120" s="62" t="s">
        <v>0</v>
      </c>
      <c r="D120" s="55"/>
      <c r="E120" s="55"/>
      <c r="F120" s="167"/>
      <c r="G120" s="167"/>
      <c r="H120" s="59">
        <f>H121</f>
        <v>83</v>
      </c>
      <c r="I120" s="100">
        <f>I121</f>
        <v>83</v>
      </c>
      <c r="J120" s="100">
        <f t="shared" si="12"/>
        <v>100</v>
      </c>
      <c r="K120" s="139"/>
      <c r="L120" s="139"/>
      <c r="M120" s="101">
        <f t="shared" si="18"/>
        <v>83</v>
      </c>
      <c r="N120" s="157">
        <v>83</v>
      </c>
      <c r="O120" s="139">
        <v>1</v>
      </c>
      <c r="P120" s="139"/>
    </row>
    <row r="121" spans="1:16" ht="166.5" customHeight="1" x14ac:dyDescent="0.25">
      <c r="A121" s="231"/>
      <c r="B121" s="231"/>
      <c r="C121" s="137" t="s">
        <v>203</v>
      </c>
      <c r="D121" s="138" t="s">
        <v>204</v>
      </c>
      <c r="E121" s="138" t="s">
        <v>205</v>
      </c>
      <c r="F121" s="291" t="s">
        <v>213</v>
      </c>
      <c r="G121" s="291" t="s">
        <v>264</v>
      </c>
      <c r="H121" s="140">
        <v>83</v>
      </c>
      <c r="I121" s="162">
        <v>83</v>
      </c>
      <c r="J121" s="100">
        <f t="shared" si="12"/>
        <v>100</v>
      </c>
      <c r="K121" s="272" t="s">
        <v>488</v>
      </c>
      <c r="L121" s="272" t="s">
        <v>489</v>
      </c>
      <c r="M121" s="289">
        <f t="shared" si="18"/>
        <v>83</v>
      </c>
      <c r="N121" s="290">
        <v>83</v>
      </c>
      <c r="O121" s="272">
        <v>1</v>
      </c>
      <c r="P121" s="272"/>
    </row>
    <row r="122" spans="1:16" ht="42.75" hidden="1" customHeight="1" x14ac:dyDescent="0.25">
      <c r="A122" s="231">
        <v>20</v>
      </c>
      <c r="B122" s="276" t="s">
        <v>311</v>
      </c>
      <c r="C122" s="53" t="s">
        <v>0</v>
      </c>
      <c r="D122" s="138"/>
      <c r="E122" s="138"/>
      <c r="F122" s="292"/>
      <c r="G122" s="292"/>
      <c r="H122" s="140">
        <v>0</v>
      </c>
      <c r="I122" s="163"/>
      <c r="J122" s="163"/>
      <c r="K122" s="247"/>
      <c r="L122" s="247"/>
      <c r="M122" s="287"/>
      <c r="N122" s="247"/>
      <c r="O122" s="247"/>
      <c r="P122" s="247"/>
    </row>
    <row r="123" spans="1:16" ht="36" hidden="1" customHeight="1" x14ac:dyDescent="0.25">
      <c r="A123" s="275"/>
      <c r="B123" s="277"/>
      <c r="C123" s="139" t="s">
        <v>312</v>
      </c>
      <c r="D123" s="139" t="s">
        <v>204</v>
      </c>
      <c r="E123" s="139" t="s">
        <v>205</v>
      </c>
      <c r="F123" s="167"/>
      <c r="G123" s="167"/>
      <c r="H123" s="140">
        <v>0</v>
      </c>
      <c r="I123" s="100"/>
      <c r="J123" s="100"/>
      <c r="K123" s="139" t="s">
        <v>490</v>
      </c>
      <c r="L123" s="139" t="s">
        <v>491</v>
      </c>
      <c r="M123" s="101"/>
      <c r="N123" s="157"/>
      <c r="O123" s="139"/>
      <c r="P123" s="139"/>
    </row>
    <row r="124" spans="1:16" ht="60" hidden="1" customHeight="1" x14ac:dyDescent="0.25">
      <c r="A124" s="231">
        <v>21</v>
      </c>
      <c r="B124" s="276" t="s">
        <v>313</v>
      </c>
      <c r="C124" s="53" t="s">
        <v>0</v>
      </c>
      <c r="D124" s="138"/>
      <c r="E124" s="138"/>
      <c r="F124" s="167"/>
      <c r="G124" s="167"/>
      <c r="H124" s="140">
        <v>0</v>
      </c>
      <c r="I124" s="140">
        <v>0</v>
      </c>
      <c r="J124" s="100">
        <v>0</v>
      </c>
      <c r="K124" s="139"/>
      <c r="L124" s="139"/>
      <c r="M124" s="101"/>
      <c r="N124" s="157"/>
      <c r="O124" s="139"/>
      <c r="P124" s="139"/>
    </row>
    <row r="125" spans="1:16" ht="80.25" hidden="1" customHeight="1" x14ac:dyDescent="0.25">
      <c r="A125" s="275"/>
      <c r="B125" s="277"/>
      <c r="C125" s="137" t="s">
        <v>312</v>
      </c>
      <c r="D125" s="138" t="s">
        <v>204</v>
      </c>
      <c r="E125" s="138" t="s">
        <v>205</v>
      </c>
      <c r="F125" s="167"/>
      <c r="G125" s="167"/>
      <c r="H125" s="140">
        <v>0</v>
      </c>
      <c r="I125" s="100">
        <v>0</v>
      </c>
      <c r="J125" s="100">
        <v>0</v>
      </c>
      <c r="K125" s="139" t="s">
        <v>492</v>
      </c>
      <c r="L125" s="139" t="s">
        <v>422</v>
      </c>
      <c r="M125" s="101"/>
      <c r="N125" s="157"/>
      <c r="O125" s="139"/>
      <c r="P125" s="139"/>
    </row>
    <row r="126" spans="1:16" ht="60" hidden="1" customHeight="1" x14ac:dyDescent="0.25">
      <c r="A126" s="231">
        <v>22</v>
      </c>
      <c r="B126" s="276" t="s">
        <v>314</v>
      </c>
      <c r="C126" s="53" t="s">
        <v>0</v>
      </c>
      <c r="D126" s="138"/>
      <c r="E126" s="138"/>
      <c r="F126" s="167"/>
      <c r="G126" s="167"/>
      <c r="H126" s="140">
        <v>0</v>
      </c>
      <c r="I126" s="100">
        <v>0</v>
      </c>
      <c r="J126" s="100">
        <v>0</v>
      </c>
      <c r="K126" s="139"/>
      <c r="L126" s="139"/>
      <c r="M126" s="101"/>
      <c r="N126" s="157"/>
      <c r="O126" s="139"/>
      <c r="P126" s="139"/>
    </row>
    <row r="127" spans="1:16" ht="127.5" hidden="1" customHeight="1" x14ac:dyDescent="0.25">
      <c r="A127" s="275"/>
      <c r="B127" s="277"/>
      <c r="C127" s="137" t="s">
        <v>312</v>
      </c>
      <c r="D127" s="138" t="s">
        <v>204</v>
      </c>
      <c r="E127" s="138" t="s">
        <v>205</v>
      </c>
      <c r="F127" s="167"/>
      <c r="G127" s="167"/>
      <c r="H127" s="140">
        <v>0</v>
      </c>
      <c r="I127" s="100">
        <v>0</v>
      </c>
      <c r="J127" s="100">
        <v>0</v>
      </c>
      <c r="K127" s="139" t="s">
        <v>493</v>
      </c>
      <c r="L127" s="139" t="s">
        <v>423</v>
      </c>
      <c r="M127" s="100"/>
      <c r="N127" s="157"/>
      <c r="O127" s="139"/>
      <c r="P127" s="139"/>
    </row>
    <row r="128" spans="1:16" ht="23.25" customHeight="1" x14ac:dyDescent="0.25">
      <c r="A128" s="248">
        <v>23</v>
      </c>
      <c r="B128" s="248" t="s">
        <v>260</v>
      </c>
      <c r="C128" s="67" t="s">
        <v>0</v>
      </c>
      <c r="D128" s="67"/>
      <c r="E128" s="67"/>
      <c r="F128" s="167"/>
      <c r="G128" s="167"/>
      <c r="H128" s="105">
        <f>SUM(H129:H131)</f>
        <v>8463.7999999999993</v>
      </c>
      <c r="I128" s="105">
        <f>SUM(I129:I131)</f>
        <v>8462.5800000000017</v>
      </c>
      <c r="J128" s="100">
        <f>I128*100/H128</f>
        <v>99.985585670738942</v>
      </c>
      <c r="K128" s="139"/>
      <c r="L128" s="139"/>
      <c r="M128" s="101">
        <f>H128</f>
        <v>8463.7999999999993</v>
      </c>
      <c r="N128" s="168">
        <f>SUM(N129:N131)</f>
        <v>2669.66</v>
      </c>
      <c r="O128" s="139">
        <f>SUM(O129:O131)</f>
        <v>17</v>
      </c>
      <c r="P128" s="139"/>
    </row>
    <row r="129" spans="1:16" ht="43.5" customHeight="1" x14ac:dyDescent="0.25">
      <c r="A129" s="249"/>
      <c r="B129" s="249"/>
      <c r="C129" s="137" t="s">
        <v>203</v>
      </c>
      <c r="D129" s="138"/>
      <c r="E129" s="138"/>
      <c r="F129" s="167"/>
      <c r="G129" s="167"/>
      <c r="H129" s="140">
        <f>H133+H136+H139+H141+H146+H145</f>
        <v>8353.7999999999993</v>
      </c>
      <c r="I129" s="140">
        <f>I141+I139+I136+I133+I146+I145</f>
        <v>8352.9600000000009</v>
      </c>
      <c r="J129" s="100">
        <f t="shared" ref="J129:J147" si="19">I129*100/H129</f>
        <v>99.989944695827077</v>
      </c>
      <c r="K129" s="139"/>
      <c r="L129" s="139"/>
      <c r="M129" s="101">
        <f t="shared" ref="M129:M131" si="20">H129</f>
        <v>8353.7999999999993</v>
      </c>
      <c r="N129" s="157">
        <f>N146+N141+N139+N136+N133</f>
        <v>2560.04</v>
      </c>
      <c r="O129" s="139">
        <f>O136+O141+O145+O146+O133</f>
        <v>15</v>
      </c>
      <c r="P129" s="139"/>
    </row>
    <row r="130" spans="1:16" ht="43.5" customHeight="1" x14ac:dyDescent="0.25">
      <c r="A130" s="142"/>
      <c r="B130" s="142"/>
      <c r="C130" s="137" t="s">
        <v>168</v>
      </c>
      <c r="D130" s="138"/>
      <c r="E130" s="138"/>
      <c r="F130" s="167"/>
      <c r="G130" s="167"/>
      <c r="H130" s="140">
        <v>50</v>
      </c>
      <c r="I130" s="140">
        <f>I147</f>
        <v>49.92</v>
      </c>
      <c r="J130" s="100">
        <f t="shared" si="19"/>
        <v>99.84</v>
      </c>
      <c r="K130" s="139"/>
      <c r="L130" s="139"/>
      <c r="M130" s="101">
        <f t="shared" si="20"/>
        <v>50</v>
      </c>
      <c r="N130" s="157">
        <f>N147</f>
        <v>49.92</v>
      </c>
      <c r="O130" s="139">
        <v>1</v>
      </c>
      <c r="P130" s="139"/>
    </row>
    <row r="131" spans="1:16" ht="43.5" customHeight="1" x14ac:dyDescent="0.25">
      <c r="A131" s="142"/>
      <c r="B131" s="142"/>
      <c r="C131" s="137" t="s">
        <v>220</v>
      </c>
      <c r="D131" s="138"/>
      <c r="E131" s="138"/>
      <c r="F131" s="167"/>
      <c r="G131" s="167"/>
      <c r="H131" s="140">
        <f>H137</f>
        <v>60</v>
      </c>
      <c r="I131" s="140">
        <f>I137</f>
        <v>59.7</v>
      </c>
      <c r="J131" s="100">
        <f t="shared" si="19"/>
        <v>99.5</v>
      </c>
      <c r="K131" s="139"/>
      <c r="L131" s="139"/>
      <c r="M131" s="101">
        <f t="shared" si="20"/>
        <v>60</v>
      </c>
      <c r="N131" s="157">
        <f>N137</f>
        <v>59.7</v>
      </c>
      <c r="O131" s="139">
        <v>1</v>
      </c>
      <c r="P131" s="139"/>
    </row>
    <row r="132" spans="1:16" ht="27.75" customHeight="1" x14ac:dyDescent="0.25">
      <c r="A132" s="231">
        <v>24</v>
      </c>
      <c r="B132" s="231" t="s">
        <v>262</v>
      </c>
      <c r="C132" s="53" t="s">
        <v>0</v>
      </c>
      <c r="D132" s="55"/>
      <c r="E132" s="55"/>
      <c r="F132" s="167"/>
      <c r="G132" s="167"/>
      <c r="H132" s="140">
        <f>H133</f>
        <v>40.5</v>
      </c>
      <c r="I132" s="140">
        <f>I133</f>
        <v>40.5</v>
      </c>
      <c r="J132" s="100">
        <f t="shared" si="19"/>
        <v>100</v>
      </c>
      <c r="K132" s="139"/>
      <c r="L132" s="139"/>
      <c r="M132" s="101">
        <f>H132</f>
        <v>40.5</v>
      </c>
      <c r="N132" s="157">
        <f>N133</f>
        <v>40.5</v>
      </c>
      <c r="O132" s="139">
        <v>2</v>
      </c>
      <c r="P132" s="139"/>
    </row>
    <row r="133" spans="1:16" ht="15.75" customHeight="1" x14ac:dyDescent="0.25">
      <c r="A133" s="231"/>
      <c r="B133" s="231"/>
      <c r="C133" s="230" t="s">
        <v>203</v>
      </c>
      <c r="D133" s="238" t="s">
        <v>204</v>
      </c>
      <c r="E133" s="238" t="s">
        <v>205</v>
      </c>
      <c r="F133" s="291" t="s">
        <v>517</v>
      </c>
      <c r="G133" s="291" t="s">
        <v>213</v>
      </c>
      <c r="H133" s="242">
        <v>40.5</v>
      </c>
      <c r="I133" s="298">
        <v>40.5</v>
      </c>
      <c r="J133" s="298">
        <f t="shared" si="19"/>
        <v>100</v>
      </c>
      <c r="K133" s="272" t="s">
        <v>494</v>
      </c>
      <c r="L133" s="272" t="s">
        <v>495</v>
      </c>
      <c r="M133" s="289">
        <f>H133</f>
        <v>40.5</v>
      </c>
      <c r="N133" s="290">
        <v>40.5</v>
      </c>
      <c r="O133" s="272">
        <v>2</v>
      </c>
      <c r="P133" s="272"/>
    </row>
    <row r="134" spans="1:16" ht="156.75" customHeight="1" x14ac:dyDescent="0.25">
      <c r="A134" s="231"/>
      <c r="B134" s="231"/>
      <c r="C134" s="239"/>
      <c r="D134" s="246"/>
      <c r="E134" s="246"/>
      <c r="F134" s="292"/>
      <c r="G134" s="292"/>
      <c r="H134" s="246"/>
      <c r="I134" s="299"/>
      <c r="J134" s="292"/>
      <c r="K134" s="247"/>
      <c r="L134" s="247"/>
      <c r="M134" s="287"/>
      <c r="N134" s="297"/>
      <c r="O134" s="247"/>
      <c r="P134" s="247"/>
    </row>
    <row r="135" spans="1:16" ht="28.5" customHeight="1" x14ac:dyDescent="0.25">
      <c r="A135" s="231">
        <v>25</v>
      </c>
      <c r="B135" s="231" t="s">
        <v>384</v>
      </c>
      <c r="C135" s="53" t="s">
        <v>0</v>
      </c>
      <c r="D135" s="55"/>
      <c r="E135" s="55"/>
      <c r="F135" s="167"/>
      <c r="G135" s="167"/>
      <c r="H135" s="140">
        <f>H136+H137</f>
        <v>2318.65</v>
      </c>
      <c r="I135" s="140">
        <f>I136+I137</f>
        <v>2318.25</v>
      </c>
      <c r="J135" s="162">
        <f t="shared" si="19"/>
        <v>99.982748582149085</v>
      </c>
      <c r="K135" s="139"/>
      <c r="L135" s="139"/>
      <c r="M135" s="101">
        <f t="shared" ref="M135:M141" si="21">H135</f>
        <v>2318.65</v>
      </c>
      <c r="N135" s="157">
        <f>SUM(N136:N137)</f>
        <v>2390.6</v>
      </c>
      <c r="O135" s="139">
        <v>11</v>
      </c>
      <c r="P135" s="139"/>
    </row>
    <row r="136" spans="1:16" ht="384" customHeight="1" x14ac:dyDescent="0.25">
      <c r="A136" s="231"/>
      <c r="B136" s="231"/>
      <c r="C136" s="137" t="s">
        <v>203</v>
      </c>
      <c r="D136" s="138" t="s">
        <v>213</v>
      </c>
      <c r="E136" s="138" t="s">
        <v>211</v>
      </c>
      <c r="F136" s="167" t="s">
        <v>213</v>
      </c>
      <c r="G136" s="167" t="s">
        <v>211</v>
      </c>
      <c r="H136" s="140">
        <v>2258.65</v>
      </c>
      <c r="I136" s="100">
        <v>2258.5500000000002</v>
      </c>
      <c r="J136" s="162">
        <f t="shared" si="19"/>
        <v>99.995572576539089</v>
      </c>
      <c r="K136" s="137" t="s">
        <v>411</v>
      </c>
      <c r="L136" s="137" t="s">
        <v>512</v>
      </c>
      <c r="M136" s="101">
        <f t="shared" si="21"/>
        <v>2258.65</v>
      </c>
      <c r="N136" s="157">
        <v>2330.9</v>
      </c>
      <c r="O136" s="139">
        <v>10</v>
      </c>
      <c r="P136" s="139"/>
    </row>
    <row r="137" spans="1:16" ht="96" customHeight="1" x14ac:dyDescent="0.25">
      <c r="A137" s="134"/>
      <c r="B137" s="134"/>
      <c r="C137" s="137" t="s">
        <v>220</v>
      </c>
      <c r="D137" s="138" t="s">
        <v>261</v>
      </c>
      <c r="E137" s="138" t="s">
        <v>253</v>
      </c>
      <c r="F137" s="167" t="s">
        <v>261</v>
      </c>
      <c r="G137" s="167" t="s">
        <v>253</v>
      </c>
      <c r="H137" s="140">
        <v>60</v>
      </c>
      <c r="I137" s="100">
        <v>59.7</v>
      </c>
      <c r="J137" s="162">
        <f t="shared" si="19"/>
        <v>99.5</v>
      </c>
      <c r="K137" s="137" t="s">
        <v>496</v>
      </c>
      <c r="L137" s="137" t="s">
        <v>497</v>
      </c>
      <c r="M137" s="101">
        <f t="shared" si="21"/>
        <v>60</v>
      </c>
      <c r="N137" s="157">
        <v>59.7</v>
      </c>
      <c r="O137" s="139">
        <v>1</v>
      </c>
      <c r="P137" s="139"/>
    </row>
    <row r="138" spans="1:16" ht="24" customHeight="1" x14ac:dyDescent="0.25">
      <c r="A138" s="231">
        <v>26</v>
      </c>
      <c r="B138" s="231" t="s">
        <v>263</v>
      </c>
      <c r="C138" s="53" t="s">
        <v>0</v>
      </c>
      <c r="D138" s="55"/>
      <c r="E138" s="55"/>
      <c r="F138" s="167"/>
      <c r="G138" s="167"/>
      <c r="H138" s="140">
        <f>H139</f>
        <v>70.8</v>
      </c>
      <c r="I138" s="140">
        <f>I139</f>
        <v>70.8</v>
      </c>
      <c r="J138" s="162">
        <f t="shared" si="19"/>
        <v>100</v>
      </c>
      <c r="K138" s="139"/>
      <c r="L138" s="139"/>
      <c r="M138" s="101">
        <f t="shared" si="21"/>
        <v>70.8</v>
      </c>
      <c r="N138" s="157">
        <f>N139</f>
        <v>70.8</v>
      </c>
      <c r="O138" s="139"/>
      <c r="P138" s="139"/>
    </row>
    <row r="139" spans="1:16" ht="87.75" customHeight="1" x14ac:dyDescent="0.25">
      <c r="A139" s="231"/>
      <c r="B139" s="231"/>
      <c r="C139" s="137" t="s">
        <v>203</v>
      </c>
      <c r="D139" s="138" t="s">
        <v>264</v>
      </c>
      <c r="E139" s="138" t="s">
        <v>265</v>
      </c>
      <c r="F139" s="174" t="s">
        <v>516</v>
      </c>
      <c r="G139" s="174" t="s">
        <v>516</v>
      </c>
      <c r="H139" s="140">
        <v>70.8</v>
      </c>
      <c r="I139" s="100">
        <v>70.8</v>
      </c>
      <c r="J139" s="162">
        <f t="shared" si="19"/>
        <v>100</v>
      </c>
      <c r="K139" s="139" t="s">
        <v>498</v>
      </c>
      <c r="L139" s="139" t="s">
        <v>499</v>
      </c>
      <c r="M139" s="101">
        <f t="shared" si="21"/>
        <v>70.8</v>
      </c>
      <c r="N139" s="157">
        <v>70.8</v>
      </c>
      <c r="O139" s="139"/>
      <c r="P139" s="139"/>
    </row>
    <row r="140" spans="1:16" ht="30" customHeight="1" x14ac:dyDescent="0.25">
      <c r="A140" s="231">
        <v>27</v>
      </c>
      <c r="B140" s="231" t="s">
        <v>266</v>
      </c>
      <c r="C140" s="53" t="s">
        <v>0</v>
      </c>
      <c r="D140" s="55"/>
      <c r="E140" s="55"/>
      <c r="F140" s="167"/>
      <c r="G140" s="167"/>
      <c r="H140" s="140">
        <f>H141</f>
        <v>5</v>
      </c>
      <c r="I140" s="140">
        <f>I141</f>
        <v>5</v>
      </c>
      <c r="J140" s="162">
        <f t="shared" si="19"/>
        <v>100</v>
      </c>
      <c r="K140" s="139"/>
      <c r="L140" s="139"/>
      <c r="M140" s="101">
        <f t="shared" si="21"/>
        <v>5</v>
      </c>
      <c r="N140" s="157">
        <f>N141</f>
        <v>5</v>
      </c>
      <c r="O140" s="139">
        <v>1</v>
      </c>
      <c r="P140" s="139"/>
    </row>
    <row r="141" spans="1:16" ht="137.25" customHeight="1" x14ac:dyDescent="0.25">
      <c r="A141" s="231"/>
      <c r="B141" s="231"/>
      <c r="C141" s="137" t="s">
        <v>203</v>
      </c>
      <c r="D141" s="138" t="s">
        <v>252</v>
      </c>
      <c r="E141" s="138" t="s">
        <v>253</v>
      </c>
      <c r="F141" s="167" t="s">
        <v>252</v>
      </c>
      <c r="G141" s="167" t="s">
        <v>252</v>
      </c>
      <c r="H141" s="140">
        <v>5</v>
      </c>
      <c r="I141" s="100">
        <v>5</v>
      </c>
      <c r="J141" s="162">
        <f t="shared" si="19"/>
        <v>100</v>
      </c>
      <c r="K141" s="139" t="s">
        <v>381</v>
      </c>
      <c r="L141" s="139" t="s">
        <v>500</v>
      </c>
      <c r="M141" s="101">
        <f t="shared" si="21"/>
        <v>5</v>
      </c>
      <c r="N141" s="157">
        <v>5</v>
      </c>
      <c r="O141" s="139">
        <v>1</v>
      </c>
      <c r="P141" s="111"/>
    </row>
    <row r="142" spans="1:16" ht="1.5" hidden="1" customHeight="1" x14ac:dyDescent="0.25">
      <c r="A142" s="231">
        <v>30</v>
      </c>
      <c r="B142" s="231" t="s">
        <v>267</v>
      </c>
      <c r="C142" s="53" t="s">
        <v>0</v>
      </c>
      <c r="D142" s="55"/>
      <c r="E142" s="55"/>
      <c r="F142" s="167"/>
      <c r="G142" s="167"/>
      <c r="H142" s="140">
        <v>0</v>
      </c>
      <c r="I142" s="140">
        <v>0</v>
      </c>
      <c r="J142" s="162" t="e">
        <f t="shared" si="19"/>
        <v>#DIV/0!</v>
      </c>
      <c r="K142" s="139"/>
      <c r="L142" s="139"/>
      <c r="M142" s="101">
        <f t="shared" ref="M142:M147" si="22">H142</f>
        <v>0</v>
      </c>
      <c r="N142" s="157"/>
      <c r="O142" s="139"/>
      <c r="P142" s="139"/>
    </row>
    <row r="143" spans="1:16" ht="67.5" hidden="1" customHeight="1" x14ac:dyDescent="0.25">
      <c r="A143" s="231"/>
      <c r="B143" s="231"/>
      <c r="C143" s="137" t="s">
        <v>203</v>
      </c>
      <c r="D143" s="138" t="s">
        <v>222</v>
      </c>
      <c r="E143" s="138" t="s">
        <v>268</v>
      </c>
      <c r="F143" s="167"/>
      <c r="G143" s="167"/>
      <c r="H143" s="140">
        <v>0</v>
      </c>
      <c r="I143" s="100"/>
      <c r="J143" s="162" t="e">
        <f t="shared" si="19"/>
        <v>#DIV/0!</v>
      </c>
      <c r="K143" s="139"/>
      <c r="L143" s="139"/>
      <c r="M143" s="101">
        <f t="shared" si="22"/>
        <v>0</v>
      </c>
      <c r="N143" s="157"/>
      <c r="O143" s="139"/>
      <c r="P143" s="139"/>
    </row>
    <row r="144" spans="1:16" ht="41.25" customHeight="1" x14ac:dyDescent="0.25">
      <c r="A144" s="231">
        <v>28</v>
      </c>
      <c r="B144" s="231" t="s">
        <v>328</v>
      </c>
      <c r="C144" s="53" t="s">
        <v>0</v>
      </c>
      <c r="D144" s="55"/>
      <c r="E144" s="55"/>
      <c r="F144" s="167"/>
      <c r="G144" s="167"/>
      <c r="H144" s="140">
        <f>SUM(H145:H147)</f>
        <v>6028.85</v>
      </c>
      <c r="I144" s="140">
        <f>SUM(I145:I147)</f>
        <v>6028.0300000000007</v>
      </c>
      <c r="J144" s="162">
        <f t="shared" si="19"/>
        <v>99.986398732759994</v>
      </c>
      <c r="K144" s="139"/>
      <c r="L144" s="139"/>
      <c r="M144" s="101">
        <f t="shared" si="22"/>
        <v>6028.85</v>
      </c>
      <c r="N144" s="157">
        <f>SUM(N146:N147)</f>
        <v>162.76</v>
      </c>
      <c r="O144" s="139">
        <v>3</v>
      </c>
      <c r="P144" s="139"/>
    </row>
    <row r="145" spans="1:16" ht="77.25" customHeight="1" x14ac:dyDescent="0.25">
      <c r="A145" s="231"/>
      <c r="B145" s="231"/>
      <c r="C145" s="234" t="s">
        <v>203</v>
      </c>
      <c r="D145" s="138" t="s">
        <v>211</v>
      </c>
      <c r="E145" s="138" t="s">
        <v>205</v>
      </c>
      <c r="F145" s="167" t="s">
        <v>211</v>
      </c>
      <c r="G145" s="167" t="s">
        <v>205</v>
      </c>
      <c r="H145" s="140">
        <v>5866</v>
      </c>
      <c r="I145" s="140">
        <v>5865.27</v>
      </c>
      <c r="J145" s="162">
        <f t="shared" si="19"/>
        <v>99.987555404023183</v>
      </c>
      <c r="K145" s="139" t="s">
        <v>501</v>
      </c>
      <c r="L145" s="139" t="s">
        <v>502</v>
      </c>
      <c r="M145" s="101">
        <f>H145</f>
        <v>5866</v>
      </c>
      <c r="N145" s="157">
        <v>5865.27</v>
      </c>
      <c r="O145" s="139">
        <v>1</v>
      </c>
      <c r="P145" s="139"/>
    </row>
    <row r="146" spans="1:16" ht="149.25" customHeight="1" x14ac:dyDescent="0.25">
      <c r="A146" s="231"/>
      <c r="B146" s="231"/>
      <c r="C146" s="300"/>
      <c r="D146" s="138" t="s">
        <v>252</v>
      </c>
      <c r="E146" s="138" t="s">
        <v>264</v>
      </c>
      <c r="F146" s="167" t="s">
        <v>252</v>
      </c>
      <c r="G146" s="167" t="s">
        <v>264</v>
      </c>
      <c r="H146" s="140">
        <v>112.85</v>
      </c>
      <c r="I146" s="100">
        <v>112.84</v>
      </c>
      <c r="J146" s="162">
        <f t="shared" si="19"/>
        <v>99.99113867966328</v>
      </c>
      <c r="K146" s="139" t="s">
        <v>392</v>
      </c>
      <c r="L146" s="139" t="s">
        <v>503</v>
      </c>
      <c r="M146" s="101">
        <f t="shared" si="22"/>
        <v>112.85</v>
      </c>
      <c r="N146" s="157">
        <v>112.84</v>
      </c>
      <c r="O146" s="139">
        <v>1</v>
      </c>
      <c r="P146" s="139"/>
    </row>
    <row r="147" spans="1:16" ht="97.5" customHeight="1" x14ac:dyDescent="0.25">
      <c r="A147" s="134"/>
      <c r="B147" s="134"/>
      <c r="C147" s="137" t="s">
        <v>215</v>
      </c>
      <c r="D147" s="138" t="s">
        <v>252</v>
      </c>
      <c r="E147" s="138" t="s">
        <v>264</v>
      </c>
      <c r="F147" s="167" t="s">
        <v>252</v>
      </c>
      <c r="G147" s="167" t="s">
        <v>264</v>
      </c>
      <c r="H147" s="140">
        <v>50</v>
      </c>
      <c r="I147" s="100">
        <v>49.92</v>
      </c>
      <c r="J147" s="162">
        <f t="shared" si="19"/>
        <v>99.84</v>
      </c>
      <c r="K147" s="139" t="s">
        <v>375</v>
      </c>
      <c r="L147" s="139" t="s">
        <v>396</v>
      </c>
      <c r="M147" s="101">
        <f t="shared" si="22"/>
        <v>50</v>
      </c>
      <c r="N147" s="157">
        <v>49.92</v>
      </c>
      <c r="O147" s="139">
        <v>1</v>
      </c>
      <c r="P147" s="139"/>
    </row>
    <row r="148" spans="1:16" ht="53.25" customHeight="1" x14ac:dyDescent="0.25">
      <c r="A148" s="231">
        <v>29</v>
      </c>
      <c r="B148" s="231" t="s">
        <v>269</v>
      </c>
      <c r="C148" s="95" t="s">
        <v>0</v>
      </c>
      <c r="D148" s="140"/>
      <c r="E148" s="140"/>
      <c r="F148" s="167"/>
      <c r="G148" s="167"/>
      <c r="H148" s="140">
        <f>SUM(H149:H154)</f>
        <v>0</v>
      </c>
      <c r="I148" s="140">
        <f t="shared" ref="I148" si="23">SUM(I149:I154)</f>
        <v>0</v>
      </c>
      <c r="J148" s="162">
        <v>0</v>
      </c>
      <c r="K148" s="139" t="s">
        <v>504</v>
      </c>
      <c r="L148" s="139" t="s">
        <v>505</v>
      </c>
      <c r="M148" s="101">
        <f>SUM(M149:M154)</f>
        <v>1419.6</v>
      </c>
      <c r="N148" s="168">
        <f>SUM(N149:N154)</f>
        <v>1367.12</v>
      </c>
      <c r="O148" s="139">
        <v>14</v>
      </c>
      <c r="P148" s="139"/>
    </row>
    <row r="149" spans="1:16" ht="68.25" customHeight="1" x14ac:dyDescent="0.25">
      <c r="A149" s="231"/>
      <c r="B149" s="231"/>
      <c r="C149" s="134" t="s">
        <v>168</v>
      </c>
      <c r="D149" s="240" t="s">
        <v>204</v>
      </c>
      <c r="E149" s="240" t="s">
        <v>205</v>
      </c>
      <c r="F149" s="291" t="s">
        <v>210</v>
      </c>
      <c r="G149" s="291" t="s">
        <v>205</v>
      </c>
      <c r="H149" s="140">
        <v>0</v>
      </c>
      <c r="I149" s="100"/>
      <c r="J149" s="162">
        <v>0</v>
      </c>
      <c r="K149" s="148"/>
      <c r="L149" s="139" t="s">
        <v>506</v>
      </c>
      <c r="M149" s="152">
        <v>236.6</v>
      </c>
      <c r="N149" s="157">
        <v>234.04</v>
      </c>
      <c r="O149" s="139">
        <v>3</v>
      </c>
      <c r="P149" s="139"/>
    </row>
    <row r="150" spans="1:16" ht="38.25" customHeight="1" x14ac:dyDescent="0.25">
      <c r="A150" s="231"/>
      <c r="B150" s="231"/>
      <c r="C150" s="134" t="s">
        <v>169</v>
      </c>
      <c r="D150" s="243"/>
      <c r="E150" s="243"/>
      <c r="F150" s="301"/>
      <c r="G150" s="301"/>
      <c r="H150" s="140">
        <v>0</v>
      </c>
      <c r="I150" s="100"/>
      <c r="J150" s="162">
        <v>0</v>
      </c>
      <c r="K150" s="143"/>
      <c r="L150" s="139" t="s">
        <v>507</v>
      </c>
      <c r="M150" s="113">
        <v>236.6</v>
      </c>
      <c r="N150" s="157">
        <v>230</v>
      </c>
      <c r="O150" s="139">
        <v>1</v>
      </c>
      <c r="P150" s="139"/>
    </row>
    <row r="151" spans="1:16" ht="68.25" customHeight="1" x14ac:dyDescent="0.25">
      <c r="A151" s="231"/>
      <c r="B151" s="231"/>
      <c r="C151" s="134" t="s">
        <v>170</v>
      </c>
      <c r="D151" s="243"/>
      <c r="E151" s="243"/>
      <c r="F151" s="301"/>
      <c r="G151" s="301"/>
      <c r="H151" s="140">
        <v>0</v>
      </c>
      <c r="I151" s="100"/>
      <c r="J151" s="162">
        <v>0</v>
      </c>
      <c r="K151" s="143"/>
      <c r="L151" s="147" t="s">
        <v>508</v>
      </c>
      <c r="M151" s="146">
        <v>236.6</v>
      </c>
      <c r="N151" s="164">
        <v>200</v>
      </c>
      <c r="O151" s="66" t="s">
        <v>2</v>
      </c>
      <c r="P151" s="66"/>
    </row>
    <row r="152" spans="1:16" ht="42" customHeight="1" x14ac:dyDescent="0.25">
      <c r="A152" s="231"/>
      <c r="B152" s="231"/>
      <c r="C152" s="134" t="s">
        <v>171</v>
      </c>
      <c r="D152" s="243"/>
      <c r="E152" s="243"/>
      <c r="F152" s="301"/>
      <c r="G152" s="301"/>
      <c r="H152" s="140">
        <v>0</v>
      </c>
      <c r="I152" s="100"/>
      <c r="J152" s="162">
        <v>0</v>
      </c>
      <c r="K152" s="143"/>
      <c r="L152" s="139" t="s">
        <v>509</v>
      </c>
      <c r="M152" s="101">
        <v>236.6</v>
      </c>
      <c r="N152" s="157">
        <v>236.01</v>
      </c>
      <c r="O152" s="139">
        <v>4</v>
      </c>
      <c r="P152" s="139"/>
    </row>
    <row r="153" spans="1:16" ht="45" customHeight="1" x14ac:dyDescent="0.25">
      <c r="A153" s="231"/>
      <c r="B153" s="231"/>
      <c r="C153" s="134" t="s">
        <v>172</v>
      </c>
      <c r="D153" s="243"/>
      <c r="E153" s="243"/>
      <c r="F153" s="301"/>
      <c r="G153" s="301"/>
      <c r="H153" s="140">
        <v>0</v>
      </c>
      <c r="I153" s="100"/>
      <c r="J153" s="162">
        <v>0</v>
      </c>
      <c r="K153" s="143"/>
      <c r="L153" s="139" t="s">
        <v>510</v>
      </c>
      <c r="M153" s="101">
        <v>236.6</v>
      </c>
      <c r="N153" s="157">
        <v>230.6</v>
      </c>
      <c r="O153" s="139">
        <v>2</v>
      </c>
      <c r="P153" s="139"/>
    </row>
    <row r="154" spans="1:16" ht="45" customHeight="1" x14ac:dyDescent="0.25">
      <c r="A154" s="231"/>
      <c r="B154" s="231"/>
      <c r="C154" s="134" t="s">
        <v>173</v>
      </c>
      <c r="D154" s="241"/>
      <c r="E154" s="241"/>
      <c r="F154" s="302"/>
      <c r="G154" s="302"/>
      <c r="H154" s="140">
        <v>0</v>
      </c>
      <c r="I154" s="100">
        <v>0</v>
      </c>
      <c r="J154" s="100">
        <v>0</v>
      </c>
      <c r="K154" s="136"/>
      <c r="L154" s="139" t="s">
        <v>511</v>
      </c>
      <c r="M154" s="101">
        <v>236.6</v>
      </c>
      <c r="N154" s="157">
        <v>236.47</v>
      </c>
      <c r="O154" s="139">
        <v>3</v>
      </c>
      <c r="P154" s="139"/>
    </row>
    <row r="155" spans="1:16" x14ac:dyDescent="0.25">
      <c r="C155" s="4"/>
    </row>
    <row r="156" spans="1:16" s="71" customFormat="1" ht="18.75" x14ac:dyDescent="0.3">
      <c r="A156" s="106"/>
      <c r="B156" s="106" t="s">
        <v>421</v>
      </c>
      <c r="C156" s="106"/>
      <c r="D156" s="107"/>
      <c r="E156" s="108"/>
      <c r="F156" s="107"/>
      <c r="G156" s="107"/>
      <c r="H156" s="51"/>
      <c r="I156" s="4"/>
      <c r="J156" s="4"/>
      <c r="L156" s="120"/>
      <c r="P156" s="120"/>
    </row>
    <row r="157" spans="1:16" s="71" customFormat="1" ht="18.75" x14ac:dyDescent="0.3">
      <c r="A157" s="106"/>
      <c r="B157" s="106" t="s">
        <v>370</v>
      </c>
      <c r="C157" s="106"/>
      <c r="D157" s="107"/>
      <c r="E157" s="108"/>
      <c r="F157" s="107" t="s">
        <v>332</v>
      </c>
      <c r="G157" s="107"/>
      <c r="H157" s="51"/>
      <c r="I157" s="4"/>
      <c r="J157" s="4"/>
      <c r="L157" s="120"/>
      <c r="P157" s="120"/>
    </row>
    <row r="158" spans="1:16" s="71" customFormat="1" ht="18.75" x14ac:dyDescent="0.3">
      <c r="A158" s="106"/>
      <c r="B158" s="106"/>
      <c r="C158" s="106"/>
      <c r="D158" s="107"/>
      <c r="E158" s="108"/>
      <c r="F158" s="107"/>
      <c r="G158" s="107"/>
      <c r="H158" s="51"/>
      <c r="I158" s="4"/>
      <c r="J158" s="4"/>
      <c r="L158" s="120"/>
      <c r="P158" s="120"/>
    </row>
    <row r="159" spans="1:16" s="71" customFormat="1" ht="18.75" x14ac:dyDescent="0.3">
      <c r="A159" s="110"/>
      <c r="B159" s="115" t="s">
        <v>371</v>
      </c>
      <c r="C159" s="118"/>
      <c r="D159" s="107"/>
      <c r="E159" s="109"/>
      <c r="F159" s="107"/>
      <c r="G159" s="178"/>
      <c r="H159" s="51"/>
      <c r="L159" s="120"/>
      <c r="P159" s="120"/>
    </row>
    <row r="160" spans="1:16" s="71" customFormat="1" ht="18.75" x14ac:dyDescent="0.3">
      <c r="A160" s="116"/>
      <c r="B160" s="117" t="s">
        <v>372</v>
      </c>
      <c r="C160" s="119"/>
      <c r="D160" s="107"/>
      <c r="E160" s="109"/>
      <c r="F160" s="107"/>
      <c r="G160" s="178"/>
      <c r="H160" s="51"/>
      <c r="L160" s="120"/>
      <c r="P160" s="120"/>
    </row>
  </sheetData>
  <mergeCells count="146">
    <mergeCell ref="E70:E87"/>
    <mergeCell ref="P68:P72"/>
    <mergeCell ref="P61:P63"/>
    <mergeCell ref="A89:A95"/>
    <mergeCell ref="E111:E113"/>
    <mergeCell ref="C115:C116"/>
    <mergeCell ref="D115:D116"/>
    <mergeCell ref="E115:E116"/>
    <mergeCell ref="O1:P1"/>
    <mergeCell ref="P30:P31"/>
    <mergeCell ref="A52:A53"/>
    <mergeCell ref="B52:B53"/>
    <mergeCell ref="A35:A37"/>
    <mergeCell ref="B35:B37"/>
    <mergeCell ref="D36:D37"/>
    <mergeCell ref="E36:E37"/>
    <mergeCell ref="A38:A44"/>
    <mergeCell ref="B38:B44"/>
    <mergeCell ref="A45:A51"/>
    <mergeCell ref="B45:B51"/>
    <mergeCell ref="A11:A22"/>
    <mergeCell ref="B11:B22"/>
    <mergeCell ref="C12:C13"/>
    <mergeCell ref="D12:D13"/>
    <mergeCell ref="E149:E154"/>
    <mergeCell ref="A135:A136"/>
    <mergeCell ref="B135:B136"/>
    <mergeCell ref="A138:A139"/>
    <mergeCell ref="B138:B139"/>
    <mergeCell ref="A140:A141"/>
    <mergeCell ref="B140:B141"/>
    <mergeCell ref="K133:K134"/>
    <mergeCell ref="L133:L134"/>
    <mergeCell ref="A144:A146"/>
    <mergeCell ref="A148:A154"/>
    <mergeCell ref="B148:B154"/>
    <mergeCell ref="B144:B146"/>
    <mergeCell ref="D149:D154"/>
    <mergeCell ref="C145:C146"/>
    <mergeCell ref="F149:F154"/>
    <mergeCell ref="G149:G154"/>
    <mergeCell ref="M133:M134"/>
    <mergeCell ref="N133:N134"/>
    <mergeCell ref="O133:O134"/>
    <mergeCell ref="P133:P134"/>
    <mergeCell ref="E133:E134"/>
    <mergeCell ref="F133:F134"/>
    <mergeCell ref="G133:G134"/>
    <mergeCell ref="H133:H134"/>
    <mergeCell ref="I133:I134"/>
    <mergeCell ref="J133:J134"/>
    <mergeCell ref="P121:P122"/>
    <mergeCell ref="K121:K122"/>
    <mergeCell ref="L121:L122"/>
    <mergeCell ref="M121:M122"/>
    <mergeCell ref="N121:N122"/>
    <mergeCell ref="F121:F122"/>
    <mergeCell ref="G121:G122"/>
    <mergeCell ref="E89:E95"/>
    <mergeCell ref="A96:A106"/>
    <mergeCell ref="B96:B106"/>
    <mergeCell ref="A120:A121"/>
    <mergeCell ref="B120:B121"/>
    <mergeCell ref="B88:B89"/>
    <mergeCell ref="C90:C93"/>
    <mergeCell ref="O121:O122"/>
    <mergeCell ref="E97:E99"/>
    <mergeCell ref="C101:C102"/>
    <mergeCell ref="E101:E102"/>
    <mergeCell ref="A107:A108"/>
    <mergeCell ref="B107:B108"/>
    <mergeCell ref="A109:A119"/>
    <mergeCell ref="B109:B119"/>
    <mergeCell ref="C111:C113"/>
    <mergeCell ref="D111:D113"/>
    <mergeCell ref="D24:D25"/>
    <mergeCell ref="E24:E25"/>
    <mergeCell ref="A2:P6"/>
    <mergeCell ref="A7:A9"/>
    <mergeCell ref="B7:B9"/>
    <mergeCell ref="C7:C9"/>
    <mergeCell ref="D7:E7"/>
    <mergeCell ref="F7:G7"/>
    <mergeCell ref="H7:J7"/>
    <mergeCell ref="K7:L7"/>
    <mergeCell ref="M7:O7"/>
    <mergeCell ref="P7:P9"/>
    <mergeCell ref="M8:M9"/>
    <mergeCell ref="N8:N9"/>
    <mergeCell ref="O8:O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D58:D59"/>
    <mergeCell ref="B66:B68"/>
    <mergeCell ref="A55:A56"/>
    <mergeCell ref="B55:B56"/>
    <mergeCell ref="A142:A143"/>
    <mergeCell ref="C97:C99"/>
    <mergeCell ref="D97:D99"/>
    <mergeCell ref="A132:A134"/>
    <mergeCell ref="B132:B134"/>
    <mergeCell ref="B69:B70"/>
    <mergeCell ref="C70:C87"/>
    <mergeCell ref="D70:D87"/>
    <mergeCell ref="A122:A123"/>
    <mergeCell ref="B122:B123"/>
    <mergeCell ref="A69:A87"/>
    <mergeCell ref="D101:D102"/>
    <mergeCell ref="B142:B143"/>
    <mergeCell ref="D89:D95"/>
    <mergeCell ref="C67:C68"/>
    <mergeCell ref="A66:A68"/>
    <mergeCell ref="A57:A59"/>
    <mergeCell ref="B57:B59"/>
    <mergeCell ref="C58:C59"/>
    <mergeCell ref="E12:E13"/>
    <mergeCell ref="A23:A34"/>
    <mergeCell ref="B23:B34"/>
    <mergeCell ref="C24:C25"/>
    <mergeCell ref="P92:P93"/>
    <mergeCell ref="K70:K87"/>
    <mergeCell ref="L70:L87"/>
    <mergeCell ref="C133:C134"/>
    <mergeCell ref="D133:D134"/>
    <mergeCell ref="H58:H59"/>
    <mergeCell ref="A124:A125"/>
    <mergeCell ref="B124:B125"/>
    <mergeCell ref="A126:A127"/>
    <mergeCell ref="B126:B127"/>
    <mergeCell ref="A128:A129"/>
    <mergeCell ref="B128:B129"/>
    <mergeCell ref="E58:E59"/>
    <mergeCell ref="A60:A61"/>
    <mergeCell ref="B60:B61"/>
    <mergeCell ref="A62:A65"/>
    <mergeCell ref="B62:B65"/>
    <mergeCell ref="C63:C65"/>
    <mergeCell ref="D63:D65"/>
    <mergeCell ref="E63:E65"/>
  </mergeCells>
  <pageMargins left="0.7" right="0.7" top="0.75" bottom="0.75" header="0.3" footer="0.3"/>
  <pageSetup paperSize="9" scale="42" fitToHeight="0" orientation="landscape" r:id="rId1"/>
  <rowBreaks count="7" manualBreakCount="7">
    <brk id="36" max="15" man="1"/>
    <brk id="47" max="15" man="1"/>
    <brk id="56" max="15" man="1"/>
    <brk id="87" max="15" man="1"/>
    <brk id="108" max="15" man="1"/>
    <brk id="127" max="15" man="1"/>
    <brk id="141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0"/>
  <sheetViews>
    <sheetView view="pageBreakPreview" topLeftCell="A7" zoomScale="60" zoomScaleNormal="78" workbookViewId="0">
      <selection activeCell="J18" sqref="J18"/>
    </sheetView>
  </sheetViews>
  <sheetFormatPr defaultRowHeight="15.75" x14ac:dyDescent="0.25"/>
  <cols>
    <col min="1" max="1" width="21.5703125" style="48" customWidth="1"/>
    <col min="2" max="2" width="46.85546875" style="48" customWidth="1"/>
    <col min="3" max="3" width="21.7109375" style="48" customWidth="1"/>
    <col min="4" max="4" width="21.42578125" style="51" customWidth="1"/>
    <col min="5" max="5" width="16.140625" style="48" customWidth="1"/>
    <col min="6" max="6" width="20.140625" style="51" customWidth="1"/>
    <col min="7" max="7" width="19.42578125" style="195" customWidth="1"/>
    <col min="8" max="8" width="18.85546875" style="51" customWidth="1"/>
    <col min="9" max="9" width="16.85546875" style="48" customWidth="1"/>
    <col min="10" max="10" width="18" style="48" customWidth="1"/>
    <col min="11" max="11" width="14.28515625" style="48" customWidth="1"/>
    <col min="12" max="12" width="12.28515625" style="48" customWidth="1"/>
    <col min="13" max="13" width="14.85546875" style="48" customWidth="1"/>
    <col min="14" max="16384" width="9.140625" style="48"/>
  </cols>
  <sheetData>
    <row r="1" spans="1:13" ht="18.75" x14ac:dyDescent="0.3">
      <c r="D1" s="127"/>
      <c r="E1" s="125"/>
      <c r="F1" s="127"/>
      <c r="G1" s="127"/>
      <c r="H1" s="127"/>
      <c r="I1" s="125"/>
      <c r="J1" s="125" t="s">
        <v>315</v>
      </c>
    </row>
    <row r="2" spans="1:13" ht="12.75" x14ac:dyDescent="0.2">
      <c r="A2" s="279" t="s">
        <v>418</v>
      </c>
      <c r="B2" s="309"/>
      <c r="C2" s="309"/>
      <c r="D2" s="309"/>
      <c r="E2" s="309"/>
      <c r="F2" s="309"/>
      <c r="G2" s="309"/>
      <c r="H2" s="309"/>
      <c r="I2" s="309"/>
      <c r="J2" s="309"/>
    </row>
    <row r="3" spans="1:13" ht="12.75" x14ac:dyDescent="0.2">
      <c r="A3" s="309"/>
      <c r="B3" s="309"/>
      <c r="C3" s="309"/>
      <c r="D3" s="309"/>
      <c r="E3" s="309"/>
      <c r="F3" s="309"/>
      <c r="G3" s="309"/>
      <c r="H3" s="309"/>
      <c r="I3" s="309"/>
      <c r="J3" s="309"/>
    </row>
    <row r="4" spans="1:13" ht="57.75" customHeight="1" x14ac:dyDescent="0.2">
      <c r="A4" s="310"/>
      <c r="B4" s="310"/>
      <c r="C4" s="310"/>
      <c r="D4" s="310"/>
      <c r="E4" s="310"/>
      <c r="F4" s="310"/>
      <c r="G4" s="310"/>
      <c r="H4" s="310"/>
      <c r="I4" s="310"/>
      <c r="J4" s="310"/>
    </row>
    <row r="5" spans="1:13" ht="30.75" customHeight="1" x14ac:dyDescent="0.2">
      <c r="A5" s="272" t="s">
        <v>6</v>
      </c>
      <c r="B5" s="313" t="s">
        <v>316</v>
      </c>
      <c r="C5" s="272" t="s">
        <v>317</v>
      </c>
      <c r="D5" s="228" t="s">
        <v>318</v>
      </c>
      <c r="E5" s="283"/>
      <c r="F5" s="283"/>
      <c r="G5" s="314"/>
      <c r="H5" s="314"/>
      <c r="I5" s="314"/>
      <c r="J5" s="315"/>
    </row>
    <row r="6" spans="1:13" ht="12.75" customHeight="1" x14ac:dyDescent="0.2">
      <c r="A6" s="311"/>
      <c r="B6" s="311"/>
      <c r="C6" s="311"/>
      <c r="D6" s="316" t="s">
        <v>319</v>
      </c>
      <c r="E6" s="228" t="s">
        <v>320</v>
      </c>
      <c r="F6" s="319"/>
      <c r="G6" s="320"/>
      <c r="H6" s="272" t="s">
        <v>321</v>
      </c>
      <c r="I6" s="272" t="s">
        <v>322</v>
      </c>
      <c r="J6" s="321" t="s">
        <v>323</v>
      </c>
    </row>
    <row r="7" spans="1:13" ht="26.25" customHeight="1" x14ac:dyDescent="0.2">
      <c r="A7" s="311"/>
      <c r="B7" s="311"/>
      <c r="C7" s="311"/>
      <c r="D7" s="317"/>
      <c r="E7" s="272" t="s">
        <v>324</v>
      </c>
      <c r="F7" s="283" t="s">
        <v>325</v>
      </c>
      <c r="G7" s="324"/>
      <c r="H7" s="303"/>
      <c r="I7" s="303"/>
      <c r="J7" s="322"/>
    </row>
    <row r="8" spans="1:13" ht="85.5" customHeight="1" x14ac:dyDescent="0.2">
      <c r="A8" s="312"/>
      <c r="B8" s="312"/>
      <c r="C8" s="312"/>
      <c r="D8" s="318"/>
      <c r="E8" s="233"/>
      <c r="F8" s="128" t="s">
        <v>326</v>
      </c>
      <c r="G8" s="172" t="s">
        <v>327</v>
      </c>
      <c r="H8" s="247"/>
      <c r="I8" s="300"/>
      <c r="J8" s="323"/>
    </row>
    <row r="9" spans="1:13" s="184" customFormat="1" x14ac:dyDescent="0.2">
      <c r="A9" s="180">
        <v>1</v>
      </c>
      <c r="B9" s="181">
        <v>2</v>
      </c>
      <c r="C9" s="181">
        <v>3</v>
      </c>
      <c r="D9" s="182">
        <v>4</v>
      </c>
      <c r="E9" s="170">
        <v>5</v>
      </c>
      <c r="F9" s="128">
        <v>6</v>
      </c>
      <c r="G9" s="172">
        <v>7</v>
      </c>
      <c r="H9" s="172">
        <v>8</v>
      </c>
      <c r="I9" s="170">
        <v>9</v>
      </c>
      <c r="J9" s="183">
        <v>10</v>
      </c>
    </row>
    <row r="10" spans="1:13" ht="18.75" customHeight="1" x14ac:dyDescent="0.2">
      <c r="A10" s="211" t="s">
        <v>17</v>
      </c>
      <c r="B10" s="226" t="s">
        <v>23</v>
      </c>
      <c r="C10" s="72" t="s">
        <v>9</v>
      </c>
      <c r="D10" s="69">
        <f t="shared" ref="D10" si="0">D11+D12+D13+D14</f>
        <v>256582.49999999997</v>
      </c>
      <c r="E10" s="126">
        <f>F10+G10</f>
        <v>258497.01</v>
      </c>
      <c r="F10" s="126">
        <f>SUM(F11:F14)</f>
        <v>231890.5</v>
      </c>
      <c r="G10" s="126">
        <f>SUM(G11:G14)</f>
        <v>26606.510000000002</v>
      </c>
      <c r="H10" s="126">
        <f>SUM(H11:H14)</f>
        <v>255708.02613999997</v>
      </c>
      <c r="I10" s="185">
        <f>(H10*100)/D10</f>
        <v>99.659184137655529</v>
      </c>
      <c r="J10" s="185">
        <f>(H10*100)/E10</f>
        <v>98.921076936247715</v>
      </c>
    </row>
    <row r="11" spans="1:13" ht="37.5" x14ac:dyDescent="0.2">
      <c r="A11" s="212"/>
      <c r="B11" s="226"/>
      <c r="C11" s="72" t="s">
        <v>10</v>
      </c>
      <c r="D11" s="69">
        <f t="shared" ref="D11:D14" si="1">D16+D76+D111</f>
        <v>0</v>
      </c>
      <c r="E11" s="126">
        <f t="shared" ref="E11:E74" si="2">F11+G11</f>
        <v>0</v>
      </c>
      <c r="F11" s="126">
        <v>0</v>
      </c>
      <c r="G11" s="126">
        <v>0</v>
      </c>
      <c r="H11" s="126">
        <v>0</v>
      </c>
      <c r="I11" s="185">
        <v>0</v>
      </c>
      <c r="J11" s="185">
        <v>0</v>
      </c>
    </row>
    <row r="12" spans="1:13" ht="37.5" x14ac:dyDescent="0.2">
      <c r="A12" s="212"/>
      <c r="B12" s="226"/>
      <c r="C12" s="73" t="s">
        <v>8</v>
      </c>
      <c r="D12" s="69">
        <f>D17+D77+D112+D147</f>
        <v>65477.9</v>
      </c>
      <c r="E12" s="126">
        <f t="shared" si="2"/>
        <v>65477.9</v>
      </c>
      <c r="F12" s="126">
        <f>F145+F17</f>
        <v>65477.9</v>
      </c>
      <c r="G12" s="126">
        <v>0</v>
      </c>
      <c r="H12" s="126">
        <f>H145+H72</f>
        <v>64985.03</v>
      </c>
      <c r="I12" s="185">
        <f t="shared" ref="I12" si="3">(H12*100)/D12</f>
        <v>99.247272743933451</v>
      </c>
      <c r="J12" s="185">
        <f t="shared" ref="J12" si="4">(H12*100)/E12</f>
        <v>99.247272743933451</v>
      </c>
    </row>
    <row r="13" spans="1:13" ht="56.25" x14ac:dyDescent="0.2">
      <c r="A13" s="212"/>
      <c r="B13" s="226"/>
      <c r="C13" s="73" t="s">
        <v>20</v>
      </c>
      <c r="D13" s="69">
        <f>D18+D78+D113+D148</f>
        <v>173222.59999999998</v>
      </c>
      <c r="E13" s="126">
        <f t="shared" si="2"/>
        <v>166412.6</v>
      </c>
      <c r="F13" s="126">
        <f>'отчет по плану'!H11-'отчет по плану'!H148</f>
        <v>166412.6</v>
      </c>
      <c r="G13" s="126">
        <v>0</v>
      </c>
      <c r="H13" s="126">
        <f>'отчет по плану'!I11-'отчет по плану'!I148</f>
        <v>164116.48613999996</v>
      </c>
      <c r="I13" s="185">
        <f t="shared" ref="I13:I72" si="5">(H13*100)/D13</f>
        <v>94.743114431950559</v>
      </c>
      <c r="J13" s="185">
        <f t="shared" ref="J13:J68" si="6">(H13*100)/E13</f>
        <v>98.620228360112137</v>
      </c>
      <c r="K13" s="186"/>
      <c r="L13" s="186">
        <v>164116.49</v>
      </c>
      <c r="M13" s="68">
        <f>L13-H13</f>
        <v>3.8600000261794776E-3</v>
      </c>
    </row>
    <row r="14" spans="1:13" ht="37.5" x14ac:dyDescent="0.2">
      <c r="A14" s="212"/>
      <c r="B14" s="226"/>
      <c r="C14" s="73" t="s">
        <v>18</v>
      </c>
      <c r="D14" s="69">
        <f t="shared" si="1"/>
        <v>17882</v>
      </c>
      <c r="E14" s="126">
        <f t="shared" si="2"/>
        <v>26606.510000000002</v>
      </c>
      <c r="F14" s="126">
        <v>0</v>
      </c>
      <c r="G14" s="126">
        <f>G19+G79</f>
        <v>26606.510000000002</v>
      </c>
      <c r="H14" s="102">
        <f>G14</f>
        <v>26606.510000000002</v>
      </c>
      <c r="I14" s="185">
        <f t="shared" si="5"/>
        <v>148.7893412369981</v>
      </c>
      <c r="J14" s="185">
        <f t="shared" si="6"/>
        <v>99.999999999999986</v>
      </c>
    </row>
    <row r="15" spans="1:13" ht="18.75" customHeight="1" x14ac:dyDescent="0.2">
      <c r="A15" s="211" t="s">
        <v>21</v>
      </c>
      <c r="B15" s="227" t="s">
        <v>174</v>
      </c>
      <c r="C15" s="72" t="s">
        <v>9</v>
      </c>
      <c r="D15" s="69">
        <f>SUM(D16:D19)</f>
        <v>229812.3</v>
      </c>
      <c r="E15" s="126">
        <f t="shared" si="2"/>
        <v>226028.3</v>
      </c>
      <c r="F15" s="126">
        <f>SUM(F16:F19)</f>
        <v>217428.3</v>
      </c>
      <c r="G15" s="126">
        <f>SUM(G16:G19)</f>
        <v>8600</v>
      </c>
      <c r="H15" s="126">
        <f>SUM(H16:H19)</f>
        <v>223344.69613999999</v>
      </c>
      <c r="I15" s="185">
        <f>(H15*100)/D15</f>
        <v>97.185701609530909</v>
      </c>
      <c r="J15" s="185">
        <f t="shared" si="6"/>
        <v>98.812713337223713</v>
      </c>
      <c r="L15" s="68"/>
    </row>
    <row r="16" spans="1:13" ht="37.5" x14ac:dyDescent="0.2">
      <c r="A16" s="212"/>
      <c r="B16" s="227"/>
      <c r="C16" s="72" t="s">
        <v>7</v>
      </c>
      <c r="D16" s="69">
        <f t="shared" ref="D16" si="7">D21+D26+D31+D36+D41+D46+D51+D56+D61+D66+D71</f>
        <v>0</v>
      </c>
      <c r="E16" s="126">
        <f t="shared" si="2"/>
        <v>0</v>
      </c>
      <c r="F16" s="126">
        <v>0</v>
      </c>
      <c r="G16" s="126">
        <v>0</v>
      </c>
      <c r="H16" s="126">
        <v>0</v>
      </c>
      <c r="I16" s="185">
        <v>0</v>
      </c>
      <c r="J16" s="185">
        <v>0</v>
      </c>
    </row>
    <row r="17" spans="1:12" ht="37.5" x14ac:dyDescent="0.2">
      <c r="A17" s="212"/>
      <c r="B17" s="227"/>
      <c r="C17" s="73" t="s">
        <v>8</v>
      </c>
      <c r="D17" s="69">
        <f>D22+D27+D32+D37+D42+D47+D52+D62+D67+D72</f>
        <v>64058.3</v>
      </c>
      <c r="E17" s="126">
        <f t="shared" si="2"/>
        <v>64058.3</v>
      </c>
      <c r="F17" s="129">
        <f>F72</f>
        <v>64058.3</v>
      </c>
      <c r="G17" s="126">
        <v>0</v>
      </c>
      <c r="H17" s="126">
        <f>H72</f>
        <v>63665.79</v>
      </c>
      <c r="I17" s="185">
        <f t="shared" ref="I17" si="8">(H17*100)/D17</f>
        <v>99.387261291667116</v>
      </c>
      <c r="J17" s="185">
        <f t="shared" si="6"/>
        <v>99.387261291667116</v>
      </c>
    </row>
    <row r="18" spans="1:12" ht="56.25" x14ac:dyDescent="0.2">
      <c r="A18" s="229"/>
      <c r="B18" s="227"/>
      <c r="C18" s="73" t="s">
        <v>20</v>
      </c>
      <c r="D18" s="69">
        <f>D23+D28+D33+D38+D43+D48+D58+D63+D68+D73</f>
        <v>161154</v>
      </c>
      <c r="E18" s="126">
        <f t="shared" si="2"/>
        <v>153370</v>
      </c>
      <c r="F18" s="126">
        <f>'отчет по плану'!H23</f>
        <v>153370</v>
      </c>
      <c r="G18" s="126">
        <v>0</v>
      </c>
      <c r="H18" s="102">
        <f>'отчет по плану'!I23</f>
        <v>151078.90613999998</v>
      </c>
      <c r="I18" s="185">
        <f t="shared" si="5"/>
        <v>93.748157749730055</v>
      </c>
      <c r="J18" s="185">
        <f t="shared" si="6"/>
        <v>98.50616557344982</v>
      </c>
      <c r="K18" s="186">
        <f>F23+F28+F33+F38+F43+F48+F58+F63+F68+F73</f>
        <v>153370</v>
      </c>
      <c r="L18" s="68">
        <f>H23+H28+H33+H38+H43+H48+H58+H63+H68+H73</f>
        <v>151078.90613999998</v>
      </c>
    </row>
    <row r="19" spans="1:12" ht="37.5" x14ac:dyDescent="0.2">
      <c r="A19" s="212"/>
      <c r="B19" s="227"/>
      <c r="C19" s="73" t="s">
        <v>18</v>
      </c>
      <c r="D19" s="69">
        <f t="shared" ref="D19" si="9">D24+D29+D34+D39+D44+D49+D54+D59+D64+D69+D74</f>
        <v>4600</v>
      </c>
      <c r="E19" s="126">
        <f t="shared" si="2"/>
        <v>8600</v>
      </c>
      <c r="F19" s="126">
        <v>0</v>
      </c>
      <c r="G19" s="126">
        <f>G39</f>
        <v>8600</v>
      </c>
      <c r="H19" s="126">
        <f>G19</f>
        <v>8600</v>
      </c>
      <c r="I19" s="185">
        <f t="shared" si="5"/>
        <v>186.95652173913044</v>
      </c>
      <c r="J19" s="185">
        <f t="shared" si="6"/>
        <v>100</v>
      </c>
    </row>
    <row r="20" spans="1:12" ht="18.75" customHeight="1" x14ac:dyDescent="0.2">
      <c r="A20" s="214" t="s">
        <v>334</v>
      </c>
      <c r="B20" s="214" t="s">
        <v>58</v>
      </c>
      <c r="C20" s="72" t="s">
        <v>9</v>
      </c>
      <c r="D20" s="69">
        <f>D23</f>
        <v>23664</v>
      </c>
      <c r="E20" s="126">
        <f t="shared" si="2"/>
        <v>17251.3</v>
      </c>
      <c r="F20" s="126">
        <f>SUM(F21:F24)</f>
        <v>17251.3</v>
      </c>
      <c r="G20" s="126">
        <f t="shared" ref="G20:H20" si="10">SUM(G21:G24)</f>
        <v>0</v>
      </c>
      <c r="H20" s="126">
        <f t="shared" si="10"/>
        <v>15255.29796</v>
      </c>
      <c r="I20" s="185">
        <f>(H20*100)/D20</f>
        <v>64.466269269776873</v>
      </c>
      <c r="J20" s="185">
        <f t="shared" si="6"/>
        <v>88.429845634821731</v>
      </c>
    </row>
    <row r="21" spans="1:12" ht="37.5" x14ac:dyDescent="0.2">
      <c r="A21" s="215"/>
      <c r="B21" s="215"/>
      <c r="C21" s="72" t="s">
        <v>7</v>
      </c>
      <c r="D21" s="69">
        <v>0</v>
      </c>
      <c r="E21" s="126">
        <f t="shared" si="2"/>
        <v>0</v>
      </c>
      <c r="F21" s="126">
        <v>0</v>
      </c>
      <c r="G21" s="126">
        <v>0</v>
      </c>
      <c r="H21" s="126">
        <v>0</v>
      </c>
      <c r="I21" s="185">
        <v>0</v>
      </c>
      <c r="J21" s="185">
        <v>0</v>
      </c>
    </row>
    <row r="22" spans="1:12" ht="37.5" x14ac:dyDescent="0.2">
      <c r="A22" s="215"/>
      <c r="B22" s="215"/>
      <c r="C22" s="73" t="s">
        <v>8</v>
      </c>
      <c r="D22" s="69">
        <v>0</v>
      </c>
      <c r="E22" s="126">
        <f t="shared" si="2"/>
        <v>0</v>
      </c>
      <c r="F22" s="126">
        <v>0</v>
      </c>
      <c r="G22" s="126">
        <v>0</v>
      </c>
      <c r="H22" s="126">
        <v>0</v>
      </c>
      <c r="I22" s="185">
        <v>0</v>
      </c>
      <c r="J22" s="185">
        <v>0</v>
      </c>
    </row>
    <row r="23" spans="1:12" ht="56.25" x14ac:dyDescent="0.2">
      <c r="A23" s="218"/>
      <c r="B23" s="216"/>
      <c r="C23" s="73" t="s">
        <v>20</v>
      </c>
      <c r="D23" s="69">
        <v>23664</v>
      </c>
      <c r="E23" s="126">
        <f t="shared" si="2"/>
        <v>17251.3</v>
      </c>
      <c r="F23" s="129">
        <f>'отчет по плану'!H35</f>
        <v>17251.3</v>
      </c>
      <c r="G23" s="126">
        <v>0</v>
      </c>
      <c r="H23" s="126">
        <f>'отчет по плану'!I35</f>
        <v>15255.29796</v>
      </c>
      <c r="I23" s="185">
        <f t="shared" si="5"/>
        <v>64.466269269776873</v>
      </c>
      <c r="J23" s="185">
        <f t="shared" si="6"/>
        <v>88.429845634821731</v>
      </c>
    </row>
    <row r="24" spans="1:12" ht="37.5" x14ac:dyDescent="0.2">
      <c r="A24" s="219"/>
      <c r="B24" s="217"/>
      <c r="C24" s="73" t="s">
        <v>18</v>
      </c>
      <c r="D24" s="69">
        <v>0</v>
      </c>
      <c r="E24" s="126">
        <f t="shared" si="2"/>
        <v>0</v>
      </c>
      <c r="F24" s="126">
        <v>0</v>
      </c>
      <c r="G24" s="126">
        <v>0</v>
      </c>
      <c r="H24" s="126">
        <v>0</v>
      </c>
      <c r="I24" s="185">
        <v>0</v>
      </c>
      <c r="J24" s="185">
        <v>0</v>
      </c>
    </row>
    <row r="25" spans="1:12" ht="18.75" customHeight="1" x14ac:dyDescent="0.2">
      <c r="A25" s="220" t="s">
        <v>333</v>
      </c>
      <c r="B25" s="220" t="s">
        <v>123</v>
      </c>
      <c r="C25" s="72" t="s">
        <v>9</v>
      </c>
      <c r="D25" s="69">
        <f>D28</f>
        <v>14902.58</v>
      </c>
      <c r="E25" s="126">
        <f t="shared" si="2"/>
        <v>16375.01</v>
      </c>
      <c r="F25" s="126">
        <f>SUM(F26:F29)</f>
        <v>16375.01</v>
      </c>
      <c r="G25" s="126">
        <f t="shared" ref="G25:H25" si="11">SUM(G26:G29)</f>
        <v>0</v>
      </c>
      <c r="H25" s="126">
        <f t="shared" si="11"/>
        <v>16372.3</v>
      </c>
      <c r="I25" s="185">
        <f t="shared" si="5"/>
        <v>109.86218493710486</v>
      </c>
      <c r="J25" s="185">
        <f t="shared" si="6"/>
        <v>99.983450391786022</v>
      </c>
    </row>
    <row r="26" spans="1:12" ht="37.5" x14ac:dyDescent="0.2">
      <c r="A26" s="220"/>
      <c r="B26" s="220"/>
      <c r="C26" s="72" t="s">
        <v>7</v>
      </c>
      <c r="D26" s="69">
        <v>0</v>
      </c>
      <c r="E26" s="126">
        <f t="shared" si="2"/>
        <v>0</v>
      </c>
      <c r="F26" s="126">
        <v>0</v>
      </c>
      <c r="G26" s="126">
        <v>0</v>
      </c>
      <c r="H26" s="126">
        <v>0</v>
      </c>
      <c r="I26" s="185">
        <v>0</v>
      </c>
      <c r="J26" s="185">
        <v>0</v>
      </c>
    </row>
    <row r="27" spans="1:12" ht="37.5" x14ac:dyDescent="0.2">
      <c r="A27" s="220"/>
      <c r="B27" s="220"/>
      <c r="C27" s="73" t="s">
        <v>8</v>
      </c>
      <c r="D27" s="69">
        <v>0</v>
      </c>
      <c r="E27" s="126">
        <f t="shared" si="2"/>
        <v>0</v>
      </c>
      <c r="F27" s="126">
        <v>0</v>
      </c>
      <c r="G27" s="126">
        <v>0</v>
      </c>
      <c r="H27" s="126">
        <v>0</v>
      </c>
      <c r="I27" s="185">
        <v>0</v>
      </c>
      <c r="J27" s="185">
        <v>0</v>
      </c>
    </row>
    <row r="28" spans="1:12" ht="56.25" x14ac:dyDescent="0.2">
      <c r="A28" s="221"/>
      <c r="B28" s="222"/>
      <c r="C28" s="73" t="s">
        <v>20</v>
      </c>
      <c r="D28" s="69">
        <v>14902.58</v>
      </c>
      <c r="E28" s="126">
        <f t="shared" si="2"/>
        <v>16375.01</v>
      </c>
      <c r="F28" s="129">
        <f>'отчет по плану'!H38</f>
        <v>16375.01</v>
      </c>
      <c r="G28" s="126">
        <v>0</v>
      </c>
      <c r="H28" s="126">
        <f>'отчет по плану'!I38</f>
        <v>16372.3</v>
      </c>
      <c r="I28" s="185">
        <f t="shared" si="5"/>
        <v>109.86218493710486</v>
      </c>
      <c r="J28" s="185">
        <f t="shared" si="6"/>
        <v>99.983450391786022</v>
      </c>
    </row>
    <row r="29" spans="1:12" ht="37.5" x14ac:dyDescent="0.2">
      <c r="A29" s="221"/>
      <c r="B29" s="222"/>
      <c r="C29" s="73" t="s">
        <v>18</v>
      </c>
      <c r="D29" s="69">
        <v>0</v>
      </c>
      <c r="E29" s="126">
        <f t="shared" si="2"/>
        <v>0</v>
      </c>
      <c r="F29" s="126"/>
      <c r="G29" s="126">
        <v>0</v>
      </c>
      <c r="H29" s="126">
        <v>0</v>
      </c>
      <c r="I29" s="185">
        <v>0</v>
      </c>
      <c r="J29" s="185">
        <v>0</v>
      </c>
    </row>
    <row r="30" spans="1:12" ht="18.75" customHeight="1" x14ac:dyDescent="0.2">
      <c r="A30" s="214" t="s">
        <v>335</v>
      </c>
      <c r="B30" s="214" t="s">
        <v>31</v>
      </c>
      <c r="C30" s="72" t="s">
        <v>9</v>
      </c>
      <c r="D30" s="69">
        <f t="shared" ref="D30" si="12">D31+D32+D33+D34</f>
        <v>10277.42</v>
      </c>
      <c r="E30" s="126">
        <f t="shared" si="2"/>
        <v>7867.99</v>
      </c>
      <c r="F30" s="126">
        <f>SUM(F31:F34)</f>
        <v>7867.99</v>
      </c>
      <c r="G30" s="126">
        <f t="shared" ref="G30:H30" si="13">SUM(G31:G34)</f>
        <v>0</v>
      </c>
      <c r="H30" s="126">
        <f t="shared" si="13"/>
        <v>7866.27</v>
      </c>
      <c r="I30" s="185">
        <f t="shared" si="5"/>
        <v>76.539345477756086</v>
      </c>
      <c r="J30" s="185">
        <f t="shared" si="6"/>
        <v>99.978139270639645</v>
      </c>
    </row>
    <row r="31" spans="1:12" ht="37.5" x14ac:dyDescent="0.2">
      <c r="A31" s="215"/>
      <c r="B31" s="215"/>
      <c r="C31" s="72" t="s">
        <v>7</v>
      </c>
      <c r="D31" s="69">
        <v>0</v>
      </c>
      <c r="E31" s="126">
        <f t="shared" si="2"/>
        <v>0</v>
      </c>
      <c r="F31" s="126">
        <v>0</v>
      </c>
      <c r="G31" s="126">
        <v>0</v>
      </c>
      <c r="H31" s="126">
        <v>0</v>
      </c>
      <c r="I31" s="185">
        <v>0</v>
      </c>
      <c r="J31" s="185">
        <v>0</v>
      </c>
    </row>
    <row r="32" spans="1:12" ht="37.5" x14ac:dyDescent="0.2">
      <c r="A32" s="215"/>
      <c r="B32" s="215"/>
      <c r="C32" s="73" t="s">
        <v>8</v>
      </c>
      <c r="D32" s="69">
        <v>0</v>
      </c>
      <c r="E32" s="126">
        <f t="shared" si="2"/>
        <v>0</v>
      </c>
      <c r="F32" s="126">
        <v>0</v>
      </c>
      <c r="G32" s="126">
        <v>0</v>
      </c>
      <c r="H32" s="126">
        <v>0</v>
      </c>
      <c r="I32" s="185">
        <v>0</v>
      </c>
      <c r="J32" s="185">
        <v>0</v>
      </c>
    </row>
    <row r="33" spans="1:10" ht="56.25" x14ac:dyDescent="0.2">
      <c r="A33" s="218"/>
      <c r="B33" s="216"/>
      <c r="C33" s="73" t="s">
        <v>20</v>
      </c>
      <c r="D33" s="69">
        <v>10277.42</v>
      </c>
      <c r="E33" s="126">
        <f t="shared" si="2"/>
        <v>7867.99</v>
      </c>
      <c r="F33" s="126">
        <f>'отчет по плану'!H45</f>
        <v>7867.99</v>
      </c>
      <c r="G33" s="126">
        <v>0</v>
      </c>
      <c r="H33" s="126">
        <f>'отчет по плану'!I45</f>
        <v>7866.27</v>
      </c>
      <c r="I33" s="185">
        <f t="shared" si="5"/>
        <v>76.539345477756086</v>
      </c>
      <c r="J33" s="185">
        <f t="shared" si="6"/>
        <v>99.978139270639645</v>
      </c>
    </row>
    <row r="34" spans="1:10" ht="37.5" x14ac:dyDescent="0.2">
      <c r="A34" s="219"/>
      <c r="B34" s="217"/>
      <c r="C34" s="73" t="s">
        <v>18</v>
      </c>
      <c r="D34" s="69">
        <v>0</v>
      </c>
      <c r="E34" s="126">
        <f t="shared" si="2"/>
        <v>0</v>
      </c>
      <c r="F34" s="126">
        <v>0</v>
      </c>
      <c r="G34" s="126">
        <v>0</v>
      </c>
      <c r="H34" s="126">
        <v>0</v>
      </c>
      <c r="I34" s="185">
        <v>0</v>
      </c>
      <c r="J34" s="185">
        <v>0</v>
      </c>
    </row>
    <row r="35" spans="1:10" ht="18.75" customHeight="1" x14ac:dyDescent="0.2">
      <c r="A35" s="214" t="s">
        <v>336</v>
      </c>
      <c r="B35" s="214" t="s">
        <v>59</v>
      </c>
      <c r="C35" s="72" t="s">
        <v>9</v>
      </c>
      <c r="D35" s="69">
        <f>D38+D39</f>
        <v>10639.5</v>
      </c>
      <c r="E35" s="126">
        <f t="shared" si="2"/>
        <v>13122</v>
      </c>
      <c r="F35" s="126">
        <f>SUM(F36:F39)</f>
        <v>4522</v>
      </c>
      <c r="G35" s="126">
        <f t="shared" ref="G35:H35" si="14">SUM(G36:G39)</f>
        <v>8600</v>
      </c>
      <c r="H35" s="126">
        <f t="shared" si="14"/>
        <v>13120.885</v>
      </c>
      <c r="I35" s="185">
        <f t="shared" si="5"/>
        <v>123.32238357065651</v>
      </c>
      <c r="J35" s="185">
        <f t="shared" si="6"/>
        <v>99.991502819692116</v>
      </c>
    </row>
    <row r="36" spans="1:10" ht="37.5" x14ac:dyDescent="0.2">
      <c r="A36" s="215"/>
      <c r="B36" s="215"/>
      <c r="C36" s="72" t="s">
        <v>7</v>
      </c>
      <c r="D36" s="69">
        <v>0</v>
      </c>
      <c r="E36" s="126">
        <f t="shared" si="2"/>
        <v>0</v>
      </c>
      <c r="F36" s="126">
        <v>0</v>
      </c>
      <c r="G36" s="126">
        <v>0</v>
      </c>
      <c r="H36" s="126">
        <v>0</v>
      </c>
      <c r="I36" s="185">
        <v>0</v>
      </c>
      <c r="J36" s="185">
        <v>0</v>
      </c>
    </row>
    <row r="37" spans="1:10" ht="37.5" x14ac:dyDescent="0.2">
      <c r="A37" s="215"/>
      <c r="B37" s="215"/>
      <c r="C37" s="73" t="s">
        <v>8</v>
      </c>
      <c r="D37" s="69">
        <v>0</v>
      </c>
      <c r="E37" s="126">
        <f t="shared" si="2"/>
        <v>0</v>
      </c>
      <c r="F37" s="126">
        <v>0</v>
      </c>
      <c r="G37" s="126">
        <v>0</v>
      </c>
      <c r="H37" s="126">
        <v>0</v>
      </c>
      <c r="I37" s="185">
        <v>0</v>
      </c>
      <c r="J37" s="185">
        <v>0</v>
      </c>
    </row>
    <row r="38" spans="1:10" ht="56.25" x14ac:dyDescent="0.2">
      <c r="A38" s="218"/>
      <c r="B38" s="216"/>
      <c r="C38" s="73" t="s">
        <v>20</v>
      </c>
      <c r="D38" s="69">
        <v>6039.5</v>
      </c>
      <c r="E38" s="126">
        <f t="shared" si="2"/>
        <v>4522</v>
      </c>
      <c r="F38" s="126">
        <f>'отчет по плану'!H52</f>
        <v>4522</v>
      </c>
      <c r="G38" s="126">
        <v>0</v>
      </c>
      <c r="H38" s="126">
        <f>'отчет по плану'!I52</f>
        <v>4520.8850000000002</v>
      </c>
      <c r="I38" s="185">
        <f t="shared" si="5"/>
        <v>74.85528603361206</v>
      </c>
      <c r="J38" s="185">
        <f t="shared" si="6"/>
        <v>99.975342768686417</v>
      </c>
    </row>
    <row r="39" spans="1:10" ht="37.5" x14ac:dyDescent="0.2">
      <c r="A39" s="219"/>
      <c r="B39" s="217"/>
      <c r="C39" s="73" t="s">
        <v>18</v>
      </c>
      <c r="D39" s="69">
        <v>4600</v>
      </c>
      <c r="E39" s="126">
        <f t="shared" si="2"/>
        <v>8600</v>
      </c>
      <c r="F39" s="126">
        <v>0</v>
      </c>
      <c r="G39" s="126">
        <v>8600</v>
      </c>
      <c r="H39" s="126">
        <f>G39</f>
        <v>8600</v>
      </c>
      <c r="I39" s="185">
        <f t="shared" si="5"/>
        <v>186.95652173913044</v>
      </c>
      <c r="J39" s="185">
        <f t="shared" si="6"/>
        <v>100</v>
      </c>
    </row>
    <row r="40" spans="1:10" ht="18.75" customHeight="1" x14ac:dyDescent="0.2">
      <c r="A40" s="214" t="s">
        <v>337</v>
      </c>
      <c r="B40" s="214" t="s">
        <v>196</v>
      </c>
      <c r="C40" s="72" t="s">
        <v>9</v>
      </c>
      <c r="D40" s="69">
        <f t="shared" ref="D40" si="15">D41+D42+D43+D44</f>
        <v>100</v>
      </c>
      <c r="E40" s="126">
        <f t="shared" si="2"/>
        <v>95</v>
      </c>
      <c r="F40" s="129">
        <f>SUM(F41:F44)</f>
        <v>95</v>
      </c>
      <c r="G40" s="129">
        <f t="shared" ref="G40:H40" si="16">SUM(G41:G44)</f>
        <v>0</v>
      </c>
      <c r="H40" s="129">
        <f t="shared" si="16"/>
        <v>94.9</v>
      </c>
      <c r="I40" s="185">
        <f t="shared" si="5"/>
        <v>94.9</v>
      </c>
      <c r="J40" s="185">
        <f t="shared" si="6"/>
        <v>99.89473684210526</v>
      </c>
    </row>
    <row r="41" spans="1:10" ht="37.5" x14ac:dyDescent="0.2">
      <c r="A41" s="215"/>
      <c r="B41" s="215"/>
      <c r="C41" s="72" t="s">
        <v>7</v>
      </c>
      <c r="D41" s="69">
        <v>0</v>
      </c>
      <c r="E41" s="126">
        <f t="shared" si="2"/>
        <v>0</v>
      </c>
      <c r="F41" s="126">
        <v>0</v>
      </c>
      <c r="G41" s="126">
        <v>0</v>
      </c>
      <c r="H41" s="126">
        <v>0</v>
      </c>
      <c r="I41" s="185">
        <v>0</v>
      </c>
      <c r="J41" s="185">
        <v>0</v>
      </c>
    </row>
    <row r="42" spans="1:10" ht="37.5" x14ac:dyDescent="0.2">
      <c r="A42" s="215"/>
      <c r="B42" s="215"/>
      <c r="C42" s="73" t="s">
        <v>8</v>
      </c>
      <c r="D42" s="69">
        <v>0</v>
      </c>
      <c r="E42" s="126">
        <f t="shared" si="2"/>
        <v>0</v>
      </c>
      <c r="F42" s="126">
        <v>0</v>
      </c>
      <c r="G42" s="126">
        <v>0</v>
      </c>
      <c r="H42" s="126">
        <v>0</v>
      </c>
      <c r="I42" s="185">
        <v>0</v>
      </c>
      <c r="J42" s="185">
        <v>0</v>
      </c>
    </row>
    <row r="43" spans="1:10" ht="56.25" x14ac:dyDescent="0.2">
      <c r="A43" s="218"/>
      <c r="B43" s="216"/>
      <c r="C43" s="73" t="s">
        <v>20</v>
      </c>
      <c r="D43" s="69">
        <v>100</v>
      </c>
      <c r="E43" s="126">
        <f t="shared" si="2"/>
        <v>95</v>
      </c>
      <c r="F43" s="126">
        <f>'отчет по плану'!H55</f>
        <v>95</v>
      </c>
      <c r="G43" s="126">
        <v>0</v>
      </c>
      <c r="H43" s="126">
        <f>'отчет по плану'!I55</f>
        <v>94.9</v>
      </c>
      <c r="I43" s="185">
        <f t="shared" si="5"/>
        <v>94.9</v>
      </c>
      <c r="J43" s="185">
        <f t="shared" si="6"/>
        <v>99.89473684210526</v>
      </c>
    </row>
    <row r="44" spans="1:10" ht="37.5" x14ac:dyDescent="0.2">
      <c r="A44" s="219"/>
      <c r="B44" s="217"/>
      <c r="C44" s="73" t="s">
        <v>18</v>
      </c>
      <c r="D44" s="69">
        <v>0</v>
      </c>
      <c r="E44" s="126">
        <f t="shared" si="2"/>
        <v>0</v>
      </c>
      <c r="F44" s="126">
        <v>0</v>
      </c>
      <c r="G44" s="126">
        <v>0</v>
      </c>
      <c r="H44" s="126">
        <v>0</v>
      </c>
      <c r="I44" s="185">
        <v>0</v>
      </c>
      <c r="J44" s="185">
        <v>0</v>
      </c>
    </row>
    <row r="45" spans="1:10" ht="18.75" customHeight="1" x14ac:dyDescent="0.2">
      <c r="A45" s="226" t="s">
        <v>338</v>
      </c>
      <c r="B45" s="227" t="s">
        <v>57</v>
      </c>
      <c r="C45" s="72" t="s">
        <v>9</v>
      </c>
      <c r="D45" s="69">
        <v>1043</v>
      </c>
      <c r="E45" s="126">
        <f t="shared" si="2"/>
        <v>1043</v>
      </c>
      <c r="F45" s="126">
        <f>SUM(F46:F49)</f>
        <v>1043</v>
      </c>
      <c r="G45" s="126">
        <f t="shared" ref="G45:H45" si="17">SUM(G46:G49)</f>
        <v>0</v>
      </c>
      <c r="H45" s="126">
        <f t="shared" si="17"/>
        <v>955.26199999999994</v>
      </c>
      <c r="I45" s="185">
        <f t="shared" si="5"/>
        <v>91.587919463087246</v>
      </c>
      <c r="J45" s="185">
        <f t="shared" si="6"/>
        <v>91.587919463087246</v>
      </c>
    </row>
    <row r="46" spans="1:10" ht="37.5" x14ac:dyDescent="0.2">
      <c r="A46" s="226"/>
      <c r="B46" s="227"/>
      <c r="C46" s="72" t="s">
        <v>7</v>
      </c>
      <c r="D46" s="69">
        <v>0</v>
      </c>
      <c r="E46" s="126">
        <f t="shared" si="2"/>
        <v>0</v>
      </c>
      <c r="F46" s="126">
        <v>0</v>
      </c>
      <c r="G46" s="126">
        <v>0</v>
      </c>
      <c r="H46" s="126">
        <v>0</v>
      </c>
      <c r="I46" s="185">
        <v>0</v>
      </c>
      <c r="J46" s="185">
        <v>0</v>
      </c>
    </row>
    <row r="47" spans="1:10" ht="37.5" x14ac:dyDescent="0.2">
      <c r="A47" s="226"/>
      <c r="B47" s="227"/>
      <c r="C47" s="73" t="s">
        <v>8</v>
      </c>
      <c r="D47" s="69">
        <v>0</v>
      </c>
      <c r="E47" s="126">
        <f t="shared" si="2"/>
        <v>0</v>
      </c>
      <c r="F47" s="126">
        <v>0</v>
      </c>
      <c r="G47" s="126">
        <v>0</v>
      </c>
      <c r="H47" s="126">
        <v>0</v>
      </c>
      <c r="I47" s="185">
        <v>0</v>
      </c>
      <c r="J47" s="185">
        <v>0</v>
      </c>
    </row>
    <row r="48" spans="1:10" ht="56.25" x14ac:dyDescent="0.2">
      <c r="A48" s="226"/>
      <c r="B48" s="227"/>
      <c r="C48" s="73" t="s">
        <v>20</v>
      </c>
      <c r="D48" s="69">
        <v>1043</v>
      </c>
      <c r="E48" s="126">
        <f t="shared" si="2"/>
        <v>1043</v>
      </c>
      <c r="F48" s="126">
        <f>'отчет по плану'!H57</f>
        <v>1043</v>
      </c>
      <c r="G48" s="126">
        <v>0</v>
      </c>
      <c r="H48" s="126">
        <f>'отчет по плану'!I57</f>
        <v>955.26199999999994</v>
      </c>
      <c r="I48" s="185">
        <f t="shared" si="5"/>
        <v>91.587919463087246</v>
      </c>
      <c r="J48" s="185">
        <f t="shared" si="6"/>
        <v>91.587919463087246</v>
      </c>
    </row>
    <row r="49" spans="1:10" ht="37.5" x14ac:dyDescent="0.2">
      <c r="A49" s="226"/>
      <c r="B49" s="227"/>
      <c r="C49" s="73" t="s">
        <v>18</v>
      </c>
      <c r="D49" s="69">
        <v>0</v>
      </c>
      <c r="E49" s="126">
        <f t="shared" si="2"/>
        <v>0</v>
      </c>
      <c r="F49" s="126">
        <v>0</v>
      </c>
      <c r="G49" s="126">
        <v>0</v>
      </c>
      <c r="H49" s="126">
        <v>0</v>
      </c>
      <c r="I49" s="185">
        <v>0</v>
      </c>
      <c r="J49" s="185">
        <v>0</v>
      </c>
    </row>
    <row r="50" spans="1:10" ht="18.75" customHeight="1" x14ac:dyDescent="0.2">
      <c r="A50" s="226" t="s">
        <v>339</v>
      </c>
      <c r="B50" s="223" t="s">
        <v>107</v>
      </c>
      <c r="C50" s="72" t="s">
        <v>9</v>
      </c>
      <c r="D50" s="69">
        <v>0</v>
      </c>
      <c r="E50" s="126">
        <f t="shared" si="2"/>
        <v>0</v>
      </c>
      <c r="F50" s="126">
        <f>SUM(F51:F54)</f>
        <v>0</v>
      </c>
      <c r="G50" s="126">
        <f t="shared" ref="G50:H50" si="18">SUM(G51:G54)</f>
        <v>0</v>
      </c>
      <c r="H50" s="126">
        <f t="shared" si="18"/>
        <v>0</v>
      </c>
      <c r="I50" s="185">
        <v>0</v>
      </c>
      <c r="J50" s="185">
        <v>0</v>
      </c>
    </row>
    <row r="51" spans="1:10" ht="37.5" x14ac:dyDescent="0.2">
      <c r="A51" s="226"/>
      <c r="B51" s="224"/>
      <c r="C51" s="72" t="s">
        <v>7</v>
      </c>
      <c r="D51" s="69">
        <v>0</v>
      </c>
      <c r="E51" s="126">
        <f t="shared" si="2"/>
        <v>0</v>
      </c>
      <c r="F51" s="126">
        <v>0</v>
      </c>
      <c r="G51" s="126">
        <v>0</v>
      </c>
      <c r="H51" s="126">
        <v>0</v>
      </c>
      <c r="I51" s="185">
        <v>0</v>
      </c>
      <c r="J51" s="185">
        <v>0</v>
      </c>
    </row>
    <row r="52" spans="1:10" ht="37.5" x14ac:dyDescent="0.2">
      <c r="A52" s="226"/>
      <c r="B52" s="224"/>
      <c r="C52" s="73" t="s">
        <v>8</v>
      </c>
      <c r="D52" s="69">
        <v>0</v>
      </c>
      <c r="E52" s="126">
        <f t="shared" si="2"/>
        <v>0</v>
      </c>
      <c r="F52" s="126">
        <v>0</v>
      </c>
      <c r="G52" s="126">
        <v>0</v>
      </c>
      <c r="H52" s="126">
        <v>0</v>
      </c>
      <c r="I52" s="185">
        <v>0</v>
      </c>
      <c r="J52" s="185">
        <v>0</v>
      </c>
    </row>
    <row r="53" spans="1:10" ht="56.25" x14ac:dyDescent="0.2">
      <c r="A53" s="226"/>
      <c r="B53" s="224"/>
      <c r="C53" s="73" t="s">
        <v>20</v>
      </c>
      <c r="D53" s="69">
        <v>0</v>
      </c>
      <c r="E53" s="126">
        <f t="shared" si="2"/>
        <v>0</v>
      </c>
      <c r="F53" s="126">
        <v>0</v>
      </c>
      <c r="G53" s="126">
        <v>0</v>
      </c>
      <c r="H53" s="126">
        <v>0</v>
      </c>
      <c r="I53" s="185">
        <v>0</v>
      </c>
      <c r="J53" s="185">
        <v>0</v>
      </c>
    </row>
    <row r="54" spans="1:10" ht="37.5" x14ac:dyDescent="0.2">
      <c r="A54" s="226"/>
      <c r="B54" s="225"/>
      <c r="C54" s="73" t="s">
        <v>18</v>
      </c>
      <c r="D54" s="69">
        <v>0</v>
      </c>
      <c r="E54" s="126">
        <f t="shared" si="2"/>
        <v>0</v>
      </c>
      <c r="F54" s="126">
        <v>0</v>
      </c>
      <c r="G54" s="126">
        <v>0</v>
      </c>
      <c r="H54" s="126">
        <v>0</v>
      </c>
      <c r="I54" s="185">
        <v>0</v>
      </c>
      <c r="J54" s="185">
        <v>0</v>
      </c>
    </row>
    <row r="55" spans="1:10" ht="18.75" customHeight="1" x14ac:dyDescent="0.2">
      <c r="A55" s="226" t="s">
        <v>340</v>
      </c>
      <c r="B55" s="227" t="s">
        <v>176</v>
      </c>
      <c r="C55" s="72" t="s">
        <v>9</v>
      </c>
      <c r="D55" s="69">
        <v>150</v>
      </c>
      <c r="E55" s="126">
        <f t="shared" si="2"/>
        <v>131</v>
      </c>
      <c r="F55" s="126">
        <f>SUM(F56:F59)</f>
        <v>131</v>
      </c>
      <c r="G55" s="126">
        <f t="shared" ref="G55:H55" si="19">SUM(G56:G59)</f>
        <v>0</v>
      </c>
      <c r="H55" s="126">
        <f t="shared" si="19"/>
        <v>130.501</v>
      </c>
      <c r="I55" s="185">
        <f t="shared" si="5"/>
        <v>87.000666666666675</v>
      </c>
      <c r="J55" s="185">
        <f t="shared" si="6"/>
        <v>99.619083969465649</v>
      </c>
    </row>
    <row r="56" spans="1:10" ht="37.5" x14ac:dyDescent="0.2">
      <c r="A56" s="226"/>
      <c r="B56" s="227"/>
      <c r="C56" s="72" t="s">
        <v>7</v>
      </c>
      <c r="D56" s="69">
        <v>0</v>
      </c>
      <c r="E56" s="126">
        <f t="shared" si="2"/>
        <v>0</v>
      </c>
      <c r="F56" s="126">
        <v>0</v>
      </c>
      <c r="G56" s="126">
        <v>0</v>
      </c>
      <c r="H56" s="126">
        <v>0</v>
      </c>
      <c r="I56" s="185">
        <v>0</v>
      </c>
      <c r="J56" s="185">
        <v>0</v>
      </c>
    </row>
    <row r="57" spans="1:10" ht="37.5" x14ac:dyDescent="0.2">
      <c r="A57" s="226"/>
      <c r="B57" s="227"/>
      <c r="C57" s="73" t="s">
        <v>8</v>
      </c>
      <c r="D57" s="69">
        <v>0</v>
      </c>
      <c r="E57" s="126">
        <f t="shared" si="2"/>
        <v>0</v>
      </c>
      <c r="F57" s="126">
        <v>0</v>
      </c>
      <c r="G57" s="126">
        <v>0</v>
      </c>
      <c r="H57" s="126">
        <v>0</v>
      </c>
      <c r="I57" s="185">
        <v>0</v>
      </c>
      <c r="J57" s="185">
        <v>0</v>
      </c>
    </row>
    <row r="58" spans="1:10" ht="56.25" x14ac:dyDescent="0.2">
      <c r="A58" s="226"/>
      <c r="B58" s="227"/>
      <c r="C58" s="73" t="s">
        <v>20</v>
      </c>
      <c r="D58" s="69">
        <v>150</v>
      </c>
      <c r="E58" s="126">
        <f t="shared" si="2"/>
        <v>131</v>
      </c>
      <c r="F58" s="126">
        <f>'отчет по плану'!H62</f>
        <v>131</v>
      </c>
      <c r="G58" s="126">
        <v>0</v>
      </c>
      <c r="H58" s="126">
        <f>'отчет по плану'!I62</f>
        <v>130.501</v>
      </c>
      <c r="I58" s="185">
        <f t="shared" si="5"/>
        <v>87.000666666666675</v>
      </c>
      <c r="J58" s="185">
        <f t="shared" si="6"/>
        <v>99.619083969465649</v>
      </c>
    </row>
    <row r="59" spans="1:10" ht="37.5" x14ac:dyDescent="0.2">
      <c r="A59" s="226"/>
      <c r="B59" s="227"/>
      <c r="C59" s="73" t="s">
        <v>18</v>
      </c>
      <c r="D59" s="69">
        <v>0</v>
      </c>
      <c r="E59" s="126">
        <f t="shared" si="2"/>
        <v>0</v>
      </c>
      <c r="F59" s="126">
        <v>0</v>
      </c>
      <c r="G59" s="126">
        <v>0</v>
      </c>
      <c r="H59" s="126">
        <v>0</v>
      </c>
      <c r="I59" s="185">
        <v>0</v>
      </c>
      <c r="J59" s="185">
        <v>0</v>
      </c>
    </row>
    <row r="60" spans="1:10" ht="18.75" customHeight="1" x14ac:dyDescent="0.2">
      <c r="A60" s="226" t="s">
        <v>341</v>
      </c>
      <c r="B60" s="227" t="s">
        <v>28</v>
      </c>
      <c r="C60" s="72" t="s">
        <v>9</v>
      </c>
      <c r="D60" s="69">
        <f t="shared" ref="D60" si="20">D61+D62+D63+D64</f>
        <v>3402.8</v>
      </c>
      <c r="E60" s="126">
        <f t="shared" si="2"/>
        <v>3242</v>
      </c>
      <c r="F60" s="126">
        <f>SUM(F61:F64)</f>
        <v>3242</v>
      </c>
      <c r="G60" s="126">
        <f t="shared" ref="G60:H60" si="21">SUM(G61:G64)</f>
        <v>0</v>
      </c>
      <c r="H60" s="126">
        <f t="shared" si="21"/>
        <v>3241.02</v>
      </c>
      <c r="I60" s="185">
        <f t="shared" si="5"/>
        <v>95.24568002821205</v>
      </c>
      <c r="J60" s="185">
        <f t="shared" si="6"/>
        <v>99.969771745835899</v>
      </c>
    </row>
    <row r="61" spans="1:10" ht="37.5" x14ac:dyDescent="0.2">
      <c r="A61" s="226"/>
      <c r="B61" s="227"/>
      <c r="C61" s="72" t="s">
        <v>7</v>
      </c>
      <c r="D61" s="69">
        <v>0</v>
      </c>
      <c r="E61" s="126">
        <f t="shared" si="2"/>
        <v>0</v>
      </c>
      <c r="F61" s="126">
        <v>0</v>
      </c>
      <c r="G61" s="126">
        <v>0</v>
      </c>
      <c r="H61" s="126">
        <v>0</v>
      </c>
      <c r="I61" s="185">
        <v>0</v>
      </c>
      <c r="J61" s="185">
        <v>0</v>
      </c>
    </row>
    <row r="62" spans="1:10" ht="37.5" x14ac:dyDescent="0.2">
      <c r="A62" s="226"/>
      <c r="B62" s="227"/>
      <c r="C62" s="73" t="s">
        <v>8</v>
      </c>
      <c r="D62" s="69">
        <v>0</v>
      </c>
      <c r="E62" s="126">
        <f t="shared" si="2"/>
        <v>0</v>
      </c>
      <c r="F62" s="126">
        <v>0</v>
      </c>
      <c r="G62" s="126">
        <v>0</v>
      </c>
      <c r="H62" s="126">
        <v>0</v>
      </c>
      <c r="I62" s="185">
        <v>0</v>
      </c>
      <c r="J62" s="185">
        <v>0</v>
      </c>
    </row>
    <row r="63" spans="1:10" ht="56.25" x14ac:dyDescent="0.2">
      <c r="A63" s="226"/>
      <c r="B63" s="227"/>
      <c r="C63" s="73" t="s">
        <v>20</v>
      </c>
      <c r="D63" s="69">
        <v>3402.8</v>
      </c>
      <c r="E63" s="126">
        <f t="shared" si="2"/>
        <v>3242</v>
      </c>
      <c r="F63" s="126">
        <f>'отчет по плану'!H66</f>
        <v>3242</v>
      </c>
      <c r="G63" s="126">
        <v>0</v>
      </c>
      <c r="H63" s="126">
        <f>'отчет по плану'!I66</f>
        <v>3241.02</v>
      </c>
      <c r="I63" s="185">
        <f t="shared" si="5"/>
        <v>95.24568002821205</v>
      </c>
      <c r="J63" s="185">
        <f t="shared" si="6"/>
        <v>99.969771745835899</v>
      </c>
    </row>
    <row r="64" spans="1:10" ht="37.5" x14ac:dyDescent="0.2">
      <c r="A64" s="226"/>
      <c r="B64" s="227"/>
      <c r="C64" s="73" t="s">
        <v>18</v>
      </c>
      <c r="D64" s="69">
        <v>0</v>
      </c>
      <c r="E64" s="126">
        <f t="shared" si="2"/>
        <v>0</v>
      </c>
      <c r="F64" s="126">
        <v>0</v>
      </c>
      <c r="G64" s="126">
        <v>0</v>
      </c>
      <c r="H64" s="126">
        <v>0</v>
      </c>
      <c r="I64" s="185">
        <v>0</v>
      </c>
      <c r="J64" s="185">
        <v>0</v>
      </c>
    </row>
    <row r="65" spans="1:10" ht="18.75" customHeight="1" x14ac:dyDescent="0.2">
      <c r="A65" s="226" t="s">
        <v>342</v>
      </c>
      <c r="B65" s="227" t="s">
        <v>29</v>
      </c>
      <c r="C65" s="72" t="s">
        <v>9</v>
      </c>
      <c r="D65" s="69">
        <f t="shared" ref="D65" si="22">D66+D67+D68+D69</f>
        <v>43058</v>
      </c>
      <c r="E65" s="126">
        <f t="shared" si="2"/>
        <v>47882</v>
      </c>
      <c r="F65" s="126">
        <f>SUM(F66:F69)</f>
        <v>47882</v>
      </c>
      <c r="G65" s="126">
        <f t="shared" ref="G65:H65" si="23">SUM(G66:G69)</f>
        <v>0</v>
      </c>
      <c r="H65" s="126">
        <f t="shared" si="23"/>
        <v>47867.165999999997</v>
      </c>
      <c r="I65" s="185">
        <f t="shared" si="5"/>
        <v>111.16904175762923</v>
      </c>
      <c r="J65" s="185">
        <f t="shared" si="6"/>
        <v>99.969019673363675</v>
      </c>
    </row>
    <row r="66" spans="1:10" ht="37.5" x14ac:dyDescent="0.2">
      <c r="A66" s="226"/>
      <c r="B66" s="227"/>
      <c r="C66" s="72" t="s">
        <v>7</v>
      </c>
      <c r="D66" s="69">
        <v>0</v>
      </c>
      <c r="E66" s="126">
        <f t="shared" si="2"/>
        <v>0</v>
      </c>
      <c r="F66" s="126">
        <v>0</v>
      </c>
      <c r="G66" s="126">
        <v>0</v>
      </c>
      <c r="H66" s="126">
        <v>0</v>
      </c>
      <c r="I66" s="185">
        <v>0</v>
      </c>
      <c r="J66" s="185">
        <v>0</v>
      </c>
    </row>
    <row r="67" spans="1:10" ht="37.5" x14ac:dyDescent="0.2">
      <c r="A67" s="226"/>
      <c r="B67" s="227"/>
      <c r="C67" s="73" t="s">
        <v>8</v>
      </c>
      <c r="D67" s="69">
        <v>0</v>
      </c>
      <c r="E67" s="126">
        <f t="shared" si="2"/>
        <v>0</v>
      </c>
      <c r="F67" s="126">
        <v>0</v>
      </c>
      <c r="G67" s="126">
        <v>0</v>
      </c>
      <c r="H67" s="126">
        <v>0</v>
      </c>
      <c r="I67" s="185">
        <v>0</v>
      </c>
      <c r="J67" s="185">
        <v>0</v>
      </c>
    </row>
    <row r="68" spans="1:10" ht="56.25" x14ac:dyDescent="0.2">
      <c r="A68" s="226"/>
      <c r="B68" s="227"/>
      <c r="C68" s="73" t="s">
        <v>20</v>
      </c>
      <c r="D68" s="69">
        <v>43058</v>
      </c>
      <c r="E68" s="126">
        <f t="shared" si="2"/>
        <v>47882</v>
      </c>
      <c r="F68" s="130">
        <f>'отчет по плану'!H69</f>
        <v>47882</v>
      </c>
      <c r="G68" s="191">
        <v>0</v>
      </c>
      <c r="H68" s="105">
        <f>'отчет по плану'!I69</f>
        <v>47867.165999999997</v>
      </c>
      <c r="I68" s="185">
        <f t="shared" si="5"/>
        <v>111.16904175762923</v>
      </c>
      <c r="J68" s="185">
        <f t="shared" si="6"/>
        <v>99.969019673363675</v>
      </c>
    </row>
    <row r="69" spans="1:10" ht="37.5" x14ac:dyDescent="0.2">
      <c r="A69" s="226"/>
      <c r="B69" s="227"/>
      <c r="C69" s="73" t="s">
        <v>18</v>
      </c>
      <c r="D69" s="69">
        <v>0</v>
      </c>
      <c r="E69" s="126">
        <f t="shared" si="2"/>
        <v>0</v>
      </c>
      <c r="F69" s="130">
        <v>0</v>
      </c>
      <c r="G69" s="126">
        <v>0</v>
      </c>
      <c r="H69" s="126">
        <v>0</v>
      </c>
      <c r="I69" s="185">
        <v>0</v>
      </c>
      <c r="J69" s="185">
        <v>0</v>
      </c>
    </row>
    <row r="70" spans="1:10" ht="18.75" customHeight="1" x14ac:dyDescent="0.2">
      <c r="A70" s="226" t="s">
        <v>343</v>
      </c>
      <c r="B70" s="227" t="s">
        <v>365</v>
      </c>
      <c r="C70" s="72" t="s">
        <v>9</v>
      </c>
      <c r="D70" s="69">
        <f t="shared" ref="D70" si="24">D71+D72+D73+D74</f>
        <v>122575</v>
      </c>
      <c r="E70" s="126">
        <f t="shared" si="2"/>
        <v>119019</v>
      </c>
      <c r="F70" s="131">
        <f>SUM(F71:F74)</f>
        <v>119019</v>
      </c>
      <c r="G70" s="131">
        <f t="shared" ref="G70:H70" si="25">SUM(G71:G74)</f>
        <v>0</v>
      </c>
      <c r="H70" s="131">
        <f t="shared" si="25"/>
        <v>118441.09417999999</v>
      </c>
      <c r="I70" s="185">
        <f t="shared" si="5"/>
        <v>96.627447831939605</v>
      </c>
      <c r="J70" s="185">
        <f>(H70*100)/E70</f>
        <v>99.514442383148889</v>
      </c>
    </row>
    <row r="71" spans="1:10" ht="37.5" x14ac:dyDescent="0.2">
      <c r="A71" s="226"/>
      <c r="B71" s="227"/>
      <c r="C71" s="72" t="s">
        <v>7</v>
      </c>
      <c r="D71" s="69">
        <v>0</v>
      </c>
      <c r="E71" s="126">
        <f t="shared" si="2"/>
        <v>0</v>
      </c>
      <c r="F71" s="126">
        <v>0</v>
      </c>
      <c r="G71" s="126">
        <v>0</v>
      </c>
      <c r="H71" s="130">
        <v>0</v>
      </c>
      <c r="I71" s="185">
        <v>0</v>
      </c>
      <c r="J71" s="185">
        <v>0</v>
      </c>
    </row>
    <row r="72" spans="1:10" ht="37.5" x14ac:dyDescent="0.2">
      <c r="A72" s="226"/>
      <c r="B72" s="227"/>
      <c r="C72" s="73" t="s">
        <v>8</v>
      </c>
      <c r="D72" s="69">
        <v>64058.3</v>
      </c>
      <c r="E72" s="126">
        <f t="shared" si="2"/>
        <v>64058.3</v>
      </c>
      <c r="F72" s="131">
        <v>64058.3</v>
      </c>
      <c r="G72" s="126">
        <v>0</v>
      </c>
      <c r="H72" s="130">
        <v>63665.79</v>
      </c>
      <c r="I72" s="185">
        <f t="shared" si="5"/>
        <v>99.387261291667116</v>
      </c>
      <c r="J72" s="185">
        <f t="shared" ref="J72:J73" si="26">(H72*100)/E72</f>
        <v>99.387261291667116</v>
      </c>
    </row>
    <row r="73" spans="1:10" ht="56.25" x14ac:dyDescent="0.2">
      <c r="A73" s="226"/>
      <c r="B73" s="227"/>
      <c r="C73" s="73" t="s">
        <v>20</v>
      </c>
      <c r="D73" s="69">
        <v>58516.7</v>
      </c>
      <c r="E73" s="126">
        <f t="shared" si="2"/>
        <v>54960.7</v>
      </c>
      <c r="F73" s="131">
        <f>'отчет по плану'!H88</f>
        <v>54960.7</v>
      </c>
      <c r="G73" s="126">
        <v>0</v>
      </c>
      <c r="H73" s="130">
        <f>'отчет по плану'!I88</f>
        <v>54775.304179999992</v>
      </c>
      <c r="I73" s="185">
        <f t="shared" ref="I73" si="27">(H73*100)/D73</f>
        <v>93.606276806450126</v>
      </c>
      <c r="J73" s="185">
        <f t="shared" si="26"/>
        <v>99.662675657333324</v>
      </c>
    </row>
    <row r="74" spans="1:10" ht="37.5" x14ac:dyDescent="0.2">
      <c r="A74" s="226"/>
      <c r="B74" s="227"/>
      <c r="C74" s="73" t="s">
        <v>18</v>
      </c>
      <c r="D74" s="69">
        <v>0</v>
      </c>
      <c r="E74" s="126">
        <f t="shared" si="2"/>
        <v>0</v>
      </c>
      <c r="F74" s="131">
        <v>0</v>
      </c>
      <c r="G74" s="126">
        <v>0</v>
      </c>
      <c r="H74" s="130">
        <v>0</v>
      </c>
      <c r="I74" s="185">
        <v>0</v>
      </c>
      <c r="J74" s="185">
        <v>0</v>
      </c>
    </row>
    <row r="75" spans="1:10" ht="18.75" customHeight="1" x14ac:dyDescent="0.2">
      <c r="A75" s="211" t="s">
        <v>11</v>
      </c>
      <c r="B75" s="223" t="s">
        <v>177</v>
      </c>
      <c r="C75" s="187" t="s">
        <v>9</v>
      </c>
      <c r="D75" s="188">
        <f t="shared" ref="D75" si="28">D76+D77+D78+D79</f>
        <v>17974.8</v>
      </c>
      <c r="E75" s="189">
        <f t="shared" ref="E75:E137" si="29">F75+G75</f>
        <v>22585.31</v>
      </c>
      <c r="F75" s="192">
        <f>SUM(F76:F79)</f>
        <v>4578.8</v>
      </c>
      <c r="G75" s="192">
        <f t="shared" ref="G75:H75" si="30">SUM(G76:G79)</f>
        <v>18006.510000000002</v>
      </c>
      <c r="H75" s="192">
        <f t="shared" si="30"/>
        <v>22581.510000000002</v>
      </c>
      <c r="I75" s="190">
        <f t="shared" ref="I75:I123" si="31">(H75*100)/D75</f>
        <v>125.62871353227852</v>
      </c>
      <c r="J75" s="190">
        <f t="shared" ref="J75:J133" si="32">(H75*100)/E75</f>
        <v>99.98317490439581</v>
      </c>
    </row>
    <row r="76" spans="1:10" ht="37.5" x14ac:dyDescent="0.2">
      <c r="A76" s="212"/>
      <c r="B76" s="224"/>
      <c r="C76" s="72" t="s">
        <v>7</v>
      </c>
      <c r="D76" s="69">
        <f t="shared" ref="D76" si="33">D81+D86+D91+D96+D101+D106</f>
        <v>0</v>
      </c>
      <c r="E76" s="126">
        <f t="shared" si="29"/>
        <v>0</v>
      </c>
      <c r="F76" s="130">
        <v>0</v>
      </c>
      <c r="G76" s="130">
        <v>0</v>
      </c>
      <c r="H76" s="130">
        <v>0</v>
      </c>
      <c r="I76" s="185">
        <v>0</v>
      </c>
      <c r="J76" s="185">
        <v>0</v>
      </c>
    </row>
    <row r="77" spans="1:10" ht="37.5" x14ac:dyDescent="0.2">
      <c r="A77" s="212"/>
      <c r="B77" s="224"/>
      <c r="C77" s="73" t="s">
        <v>8</v>
      </c>
      <c r="D77" s="69">
        <f t="shared" ref="D77" si="34">D82+D87+D92+D97+D102+D108</f>
        <v>0</v>
      </c>
      <c r="E77" s="126">
        <f t="shared" si="29"/>
        <v>0</v>
      </c>
      <c r="F77" s="130">
        <v>0</v>
      </c>
      <c r="G77" s="130">
        <v>0</v>
      </c>
      <c r="H77" s="130">
        <v>0</v>
      </c>
      <c r="I77" s="185">
        <v>0</v>
      </c>
      <c r="J77" s="185">
        <v>0</v>
      </c>
    </row>
    <row r="78" spans="1:10" ht="56.25" x14ac:dyDescent="0.2">
      <c r="A78" s="212"/>
      <c r="B78" s="224"/>
      <c r="C78" s="73" t="s">
        <v>20</v>
      </c>
      <c r="D78" s="69">
        <f t="shared" ref="D78:D79" si="35">D83+D88+D93+D98+D103+D108</f>
        <v>4692.7999999999993</v>
      </c>
      <c r="E78" s="126">
        <f t="shared" si="29"/>
        <v>4578.8</v>
      </c>
      <c r="F78" s="130">
        <f>'отчет по плану'!H96</f>
        <v>4578.8</v>
      </c>
      <c r="G78" s="130">
        <v>0</v>
      </c>
      <c r="H78" s="130">
        <f>'отчет по плану'!I96</f>
        <v>4575.0000000000009</v>
      </c>
      <c r="I78" s="185">
        <f t="shared" si="31"/>
        <v>97.489771564950601</v>
      </c>
      <c r="J78" s="185">
        <f t="shared" si="32"/>
        <v>99.917008823272496</v>
      </c>
    </row>
    <row r="79" spans="1:10" ht="37.5" x14ac:dyDescent="0.2">
      <c r="A79" s="213"/>
      <c r="B79" s="225"/>
      <c r="C79" s="73" t="s">
        <v>18</v>
      </c>
      <c r="D79" s="69">
        <f t="shared" si="35"/>
        <v>13282</v>
      </c>
      <c r="E79" s="126">
        <f t="shared" si="29"/>
        <v>18006.510000000002</v>
      </c>
      <c r="F79" s="130">
        <v>0</v>
      </c>
      <c r="G79" s="130">
        <f>G99+G104+G109</f>
        <v>18006.510000000002</v>
      </c>
      <c r="H79" s="130">
        <f>G79</f>
        <v>18006.510000000002</v>
      </c>
      <c r="I79" s="185">
        <f t="shared" si="31"/>
        <v>135.57077247402501</v>
      </c>
      <c r="J79" s="185">
        <f t="shared" si="32"/>
        <v>100</v>
      </c>
    </row>
    <row r="80" spans="1:10" ht="18.75" customHeight="1" x14ac:dyDescent="0.2">
      <c r="A80" s="226" t="s">
        <v>344</v>
      </c>
      <c r="B80" s="227" t="s">
        <v>56</v>
      </c>
      <c r="C80" s="72" t="s">
        <v>9</v>
      </c>
      <c r="D80" s="69">
        <f t="shared" ref="D80" si="36">D81+D82+D83+D84</f>
        <v>18.32</v>
      </c>
      <c r="E80" s="126">
        <f t="shared" si="29"/>
        <v>0</v>
      </c>
      <c r="F80" s="130">
        <f>SUM(F81:F84)</f>
        <v>0</v>
      </c>
      <c r="G80" s="130">
        <f t="shared" ref="G80:H80" si="37">SUM(G81:G84)</f>
        <v>0</v>
      </c>
      <c r="H80" s="130">
        <f t="shared" si="37"/>
        <v>0</v>
      </c>
      <c r="I80" s="185">
        <f t="shared" si="31"/>
        <v>0</v>
      </c>
      <c r="J80" s="185">
        <v>0</v>
      </c>
    </row>
    <row r="81" spans="1:10" ht="37.5" x14ac:dyDescent="0.2">
      <c r="A81" s="226"/>
      <c r="B81" s="227"/>
      <c r="C81" s="72" t="s">
        <v>7</v>
      </c>
      <c r="D81" s="69">
        <v>0</v>
      </c>
      <c r="E81" s="126">
        <f t="shared" si="29"/>
        <v>0</v>
      </c>
      <c r="F81" s="130">
        <v>0</v>
      </c>
      <c r="G81" s="130">
        <v>0</v>
      </c>
      <c r="H81" s="130">
        <v>0</v>
      </c>
      <c r="I81" s="185">
        <v>0</v>
      </c>
      <c r="J81" s="185">
        <v>0</v>
      </c>
    </row>
    <row r="82" spans="1:10" ht="37.5" x14ac:dyDescent="0.2">
      <c r="A82" s="226"/>
      <c r="B82" s="227"/>
      <c r="C82" s="73" t="s">
        <v>8</v>
      </c>
      <c r="D82" s="69">
        <v>0</v>
      </c>
      <c r="E82" s="126">
        <f t="shared" si="29"/>
        <v>0</v>
      </c>
      <c r="F82" s="130">
        <v>0</v>
      </c>
      <c r="G82" s="130">
        <v>0</v>
      </c>
      <c r="H82" s="130">
        <v>0</v>
      </c>
      <c r="I82" s="185">
        <v>0</v>
      </c>
      <c r="J82" s="185">
        <v>0</v>
      </c>
    </row>
    <row r="83" spans="1:10" ht="56.25" x14ac:dyDescent="0.2">
      <c r="A83" s="226"/>
      <c r="B83" s="227"/>
      <c r="C83" s="73" t="s">
        <v>20</v>
      </c>
      <c r="D83" s="69">
        <v>18.32</v>
      </c>
      <c r="E83" s="126">
        <f t="shared" si="29"/>
        <v>0</v>
      </c>
      <c r="F83" s="130">
        <f>'отчет по плану'!H107</f>
        <v>0</v>
      </c>
      <c r="G83" s="130">
        <v>0</v>
      </c>
      <c r="H83" s="130">
        <f>'отчет по плану'!I107</f>
        <v>0</v>
      </c>
      <c r="I83" s="185">
        <f t="shared" si="31"/>
        <v>0</v>
      </c>
      <c r="J83" s="185">
        <v>0</v>
      </c>
    </row>
    <row r="84" spans="1:10" ht="37.5" x14ac:dyDescent="0.2">
      <c r="A84" s="226"/>
      <c r="B84" s="227"/>
      <c r="C84" s="73" t="s">
        <v>18</v>
      </c>
      <c r="D84" s="69">
        <v>0</v>
      </c>
      <c r="E84" s="126">
        <f t="shared" si="29"/>
        <v>0</v>
      </c>
      <c r="F84" s="130">
        <v>0</v>
      </c>
      <c r="G84" s="130">
        <v>0</v>
      </c>
      <c r="H84" s="130">
        <v>0</v>
      </c>
      <c r="I84" s="185">
        <v>0</v>
      </c>
      <c r="J84" s="185">
        <v>0</v>
      </c>
    </row>
    <row r="85" spans="1:10" ht="18.75" customHeight="1" x14ac:dyDescent="0.2">
      <c r="A85" s="226" t="s">
        <v>345</v>
      </c>
      <c r="B85" s="227" t="s">
        <v>61</v>
      </c>
      <c r="C85" s="72" t="s">
        <v>9</v>
      </c>
      <c r="D85" s="69">
        <f t="shared" ref="D85" si="38">D86+D87+D88+D89</f>
        <v>4591.4799999999996</v>
      </c>
      <c r="E85" s="126">
        <f t="shared" si="29"/>
        <v>4495.8</v>
      </c>
      <c r="F85" s="130">
        <f>SUM(F86:F89)</f>
        <v>4495.8</v>
      </c>
      <c r="G85" s="130">
        <f t="shared" ref="G85:H85" si="39">SUM(G86:G89)</f>
        <v>0</v>
      </c>
      <c r="H85" s="130">
        <f t="shared" si="39"/>
        <v>4492</v>
      </c>
      <c r="I85" s="185">
        <f t="shared" si="31"/>
        <v>97.833378344237602</v>
      </c>
      <c r="J85" s="185">
        <f t="shared" si="32"/>
        <v>99.91547666711152</v>
      </c>
    </row>
    <row r="86" spans="1:10" ht="37.5" x14ac:dyDescent="0.2">
      <c r="A86" s="226"/>
      <c r="B86" s="227"/>
      <c r="C86" s="72" t="s">
        <v>7</v>
      </c>
      <c r="D86" s="69">
        <v>0</v>
      </c>
      <c r="E86" s="126">
        <f t="shared" si="29"/>
        <v>0</v>
      </c>
      <c r="F86" s="130">
        <v>0</v>
      </c>
      <c r="G86" s="130">
        <v>0</v>
      </c>
      <c r="H86" s="130">
        <v>0</v>
      </c>
      <c r="I86" s="185">
        <v>0</v>
      </c>
      <c r="J86" s="185">
        <v>0</v>
      </c>
    </row>
    <row r="87" spans="1:10" ht="37.5" x14ac:dyDescent="0.2">
      <c r="A87" s="226"/>
      <c r="B87" s="227"/>
      <c r="C87" s="73" t="s">
        <v>8</v>
      </c>
      <c r="D87" s="69">
        <v>0</v>
      </c>
      <c r="E87" s="126">
        <f t="shared" si="29"/>
        <v>0</v>
      </c>
      <c r="F87" s="130">
        <v>0</v>
      </c>
      <c r="G87" s="130">
        <v>0</v>
      </c>
      <c r="H87" s="130">
        <v>0</v>
      </c>
      <c r="I87" s="185">
        <v>0</v>
      </c>
      <c r="J87" s="185">
        <v>0</v>
      </c>
    </row>
    <row r="88" spans="1:10" ht="56.25" x14ac:dyDescent="0.2">
      <c r="A88" s="226"/>
      <c r="B88" s="227"/>
      <c r="C88" s="73" t="s">
        <v>20</v>
      </c>
      <c r="D88" s="69">
        <v>4591.4799999999996</v>
      </c>
      <c r="E88" s="126">
        <f t="shared" si="29"/>
        <v>4495.8</v>
      </c>
      <c r="F88" s="130">
        <f>'отчет по плану'!H109</f>
        <v>4495.8</v>
      </c>
      <c r="G88" s="130">
        <v>0</v>
      </c>
      <c r="H88" s="130">
        <f>'отчет по плану'!I109</f>
        <v>4492</v>
      </c>
      <c r="I88" s="185">
        <f t="shared" si="31"/>
        <v>97.833378344237602</v>
      </c>
      <c r="J88" s="185">
        <f t="shared" si="32"/>
        <v>99.91547666711152</v>
      </c>
    </row>
    <row r="89" spans="1:10" ht="37.5" x14ac:dyDescent="0.2">
      <c r="A89" s="226"/>
      <c r="B89" s="227"/>
      <c r="C89" s="73" t="s">
        <v>18</v>
      </c>
      <c r="D89" s="69">
        <v>0</v>
      </c>
      <c r="E89" s="126">
        <f t="shared" si="29"/>
        <v>0</v>
      </c>
      <c r="F89" s="130">
        <v>0</v>
      </c>
      <c r="G89" s="130">
        <v>0</v>
      </c>
      <c r="H89" s="130">
        <v>0</v>
      </c>
      <c r="I89" s="185">
        <v>0</v>
      </c>
      <c r="J89" s="185">
        <v>0</v>
      </c>
    </row>
    <row r="90" spans="1:10" ht="18.75" customHeight="1" x14ac:dyDescent="0.2">
      <c r="A90" s="226" t="s">
        <v>346</v>
      </c>
      <c r="B90" s="227" t="s">
        <v>63</v>
      </c>
      <c r="C90" s="72" t="s">
        <v>9</v>
      </c>
      <c r="D90" s="69">
        <f t="shared" ref="D90" si="40">D91+D92+D93+D94</f>
        <v>83</v>
      </c>
      <c r="E90" s="126">
        <f t="shared" si="29"/>
        <v>83</v>
      </c>
      <c r="F90" s="130">
        <f>SUM(F91:F94)</f>
        <v>83</v>
      </c>
      <c r="G90" s="130">
        <f t="shared" ref="G90:H90" si="41">SUM(G91:G94)</f>
        <v>0</v>
      </c>
      <c r="H90" s="130">
        <f t="shared" si="41"/>
        <v>83</v>
      </c>
      <c r="I90" s="185">
        <f t="shared" si="31"/>
        <v>100</v>
      </c>
      <c r="J90" s="185">
        <f t="shared" si="32"/>
        <v>100</v>
      </c>
    </row>
    <row r="91" spans="1:10" ht="37.5" x14ac:dyDescent="0.2">
      <c r="A91" s="226"/>
      <c r="B91" s="227"/>
      <c r="C91" s="72" t="s">
        <v>7</v>
      </c>
      <c r="D91" s="69">
        <v>0</v>
      </c>
      <c r="E91" s="126">
        <f t="shared" si="29"/>
        <v>0</v>
      </c>
      <c r="F91" s="130">
        <v>0</v>
      </c>
      <c r="G91" s="130">
        <v>0</v>
      </c>
      <c r="H91" s="130">
        <v>0</v>
      </c>
      <c r="I91" s="185">
        <v>0</v>
      </c>
      <c r="J91" s="185">
        <v>0</v>
      </c>
    </row>
    <row r="92" spans="1:10" ht="37.5" x14ac:dyDescent="0.2">
      <c r="A92" s="226"/>
      <c r="B92" s="227"/>
      <c r="C92" s="73" t="s">
        <v>8</v>
      </c>
      <c r="D92" s="69">
        <v>0</v>
      </c>
      <c r="E92" s="126">
        <f t="shared" si="29"/>
        <v>0</v>
      </c>
      <c r="F92" s="130">
        <v>0</v>
      </c>
      <c r="G92" s="130">
        <v>0</v>
      </c>
      <c r="H92" s="130">
        <v>0</v>
      </c>
      <c r="I92" s="185">
        <v>0</v>
      </c>
      <c r="J92" s="185">
        <v>0</v>
      </c>
    </row>
    <row r="93" spans="1:10" ht="56.25" x14ac:dyDescent="0.2">
      <c r="A93" s="226"/>
      <c r="B93" s="227"/>
      <c r="C93" s="73" t="s">
        <v>20</v>
      </c>
      <c r="D93" s="69">
        <v>83</v>
      </c>
      <c r="E93" s="126">
        <f t="shared" si="29"/>
        <v>83</v>
      </c>
      <c r="F93" s="130">
        <f>'отчет по плану'!H120</f>
        <v>83</v>
      </c>
      <c r="G93" s="130">
        <v>0</v>
      </c>
      <c r="H93" s="130">
        <f>'отчет по плану'!I120</f>
        <v>83</v>
      </c>
      <c r="I93" s="185">
        <f t="shared" si="31"/>
        <v>100</v>
      </c>
      <c r="J93" s="185">
        <f t="shared" si="32"/>
        <v>100</v>
      </c>
    </row>
    <row r="94" spans="1:10" ht="37.5" x14ac:dyDescent="0.2">
      <c r="A94" s="226"/>
      <c r="B94" s="227"/>
      <c r="C94" s="73" t="s">
        <v>18</v>
      </c>
      <c r="D94" s="69">
        <v>0</v>
      </c>
      <c r="E94" s="126">
        <f t="shared" si="29"/>
        <v>0</v>
      </c>
      <c r="F94" s="130">
        <v>0</v>
      </c>
      <c r="G94" s="130">
        <v>0</v>
      </c>
      <c r="H94" s="130">
        <v>0</v>
      </c>
      <c r="I94" s="185">
        <v>0</v>
      </c>
      <c r="J94" s="185">
        <v>0</v>
      </c>
    </row>
    <row r="95" spans="1:10" ht="18.75" customHeight="1" x14ac:dyDescent="0.2">
      <c r="A95" s="226" t="s">
        <v>347</v>
      </c>
      <c r="B95" s="227" t="s">
        <v>60</v>
      </c>
      <c r="C95" s="72" t="s">
        <v>9</v>
      </c>
      <c r="D95" s="69">
        <f t="shared" ref="D95" si="42">D96+D97+D98+D99</f>
        <v>10000</v>
      </c>
      <c r="E95" s="126">
        <f t="shared" si="29"/>
        <v>15837.36</v>
      </c>
      <c r="F95" s="130">
        <f>SUM(F96:F99)</f>
        <v>0</v>
      </c>
      <c r="G95" s="130">
        <v>15837.36</v>
      </c>
      <c r="H95" s="130">
        <f t="shared" ref="H95" si="43">SUM(H96:H99)</f>
        <v>15837.36</v>
      </c>
      <c r="I95" s="185">
        <f t="shared" si="31"/>
        <v>158.37360000000001</v>
      </c>
      <c r="J95" s="185">
        <f t="shared" si="32"/>
        <v>100</v>
      </c>
    </row>
    <row r="96" spans="1:10" ht="37.5" x14ac:dyDescent="0.2">
      <c r="A96" s="226"/>
      <c r="B96" s="227"/>
      <c r="C96" s="72" t="s">
        <v>7</v>
      </c>
      <c r="D96" s="69">
        <v>0</v>
      </c>
      <c r="E96" s="126">
        <f t="shared" si="29"/>
        <v>0</v>
      </c>
      <c r="F96" s="130">
        <v>0</v>
      </c>
      <c r="G96" s="130">
        <v>0</v>
      </c>
      <c r="H96" s="130">
        <v>0</v>
      </c>
      <c r="I96" s="185">
        <v>0</v>
      </c>
      <c r="J96" s="185">
        <v>0</v>
      </c>
    </row>
    <row r="97" spans="1:11" ht="37.5" x14ac:dyDescent="0.2">
      <c r="A97" s="226"/>
      <c r="B97" s="227"/>
      <c r="C97" s="73" t="s">
        <v>8</v>
      </c>
      <c r="D97" s="69">
        <v>0</v>
      </c>
      <c r="E97" s="126">
        <f t="shared" si="29"/>
        <v>0</v>
      </c>
      <c r="F97" s="130">
        <v>0</v>
      </c>
      <c r="G97" s="130">
        <v>0</v>
      </c>
      <c r="H97" s="130">
        <v>0</v>
      </c>
      <c r="I97" s="185">
        <v>0</v>
      </c>
      <c r="J97" s="185">
        <v>0</v>
      </c>
    </row>
    <row r="98" spans="1:11" ht="56.25" x14ac:dyDescent="0.2">
      <c r="A98" s="226"/>
      <c r="B98" s="227"/>
      <c r="C98" s="73" t="s">
        <v>20</v>
      </c>
      <c r="D98" s="69">
        <v>0</v>
      </c>
      <c r="E98" s="126">
        <f t="shared" si="29"/>
        <v>0</v>
      </c>
      <c r="F98" s="130">
        <v>0</v>
      </c>
      <c r="G98" s="130">
        <v>0</v>
      </c>
      <c r="H98" s="130">
        <v>0</v>
      </c>
      <c r="I98" s="185">
        <v>0</v>
      </c>
      <c r="J98" s="185">
        <v>0</v>
      </c>
    </row>
    <row r="99" spans="1:11" ht="37.5" x14ac:dyDescent="0.2">
      <c r="A99" s="226"/>
      <c r="B99" s="227"/>
      <c r="C99" s="73" t="s">
        <v>18</v>
      </c>
      <c r="D99" s="69">
        <v>10000</v>
      </c>
      <c r="E99" s="126">
        <f t="shared" si="29"/>
        <v>15837.36</v>
      </c>
      <c r="F99" s="130">
        <v>0</v>
      </c>
      <c r="G99" s="130">
        <v>15837.36</v>
      </c>
      <c r="H99" s="130">
        <v>15837.36</v>
      </c>
      <c r="I99" s="185">
        <f t="shared" si="31"/>
        <v>158.37360000000001</v>
      </c>
      <c r="J99" s="185">
        <f t="shared" si="32"/>
        <v>100</v>
      </c>
    </row>
    <row r="100" spans="1:11" ht="18.75" customHeight="1" x14ac:dyDescent="0.2">
      <c r="A100" s="226" t="s">
        <v>348</v>
      </c>
      <c r="B100" s="227" t="s">
        <v>32</v>
      </c>
      <c r="C100" s="72" t="s">
        <v>9</v>
      </c>
      <c r="D100" s="70">
        <f t="shared" ref="D100" si="44">D101+D102+D103+D104</f>
        <v>2255</v>
      </c>
      <c r="E100" s="126">
        <f t="shared" si="29"/>
        <v>1527.24</v>
      </c>
      <c r="F100" s="130">
        <f>SUM(F101:F104)</f>
        <v>0</v>
      </c>
      <c r="G100" s="130">
        <v>1527.24</v>
      </c>
      <c r="H100" s="130">
        <f t="shared" ref="H100" si="45">SUM(H101:H104)</f>
        <v>1527.24</v>
      </c>
      <c r="I100" s="185">
        <f t="shared" si="31"/>
        <v>67.72682926829269</v>
      </c>
      <c r="J100" s="185">
        <f t="shared" si="32"/>
        <v>100</v>
      </c>
    </row>
    <row r="101" spans="1:11" ht="37.5" x14ac:dyDescent="0.2">
      <c r="A101" s="226"/>
      <c r="B101" s="227"/>
      <c r="C101" s="72" t="s">
        <v>7</v>
      </c>
      <c r="D101" s="69">
        <v>0</v>
      </c>
      <c r="E101" s="126">
        <f t="shared" si="29"/>
        <v>0</v>
      </c>
      <c r="F101" s="130">
        <v>0</v>
      </c>
      <c r="G101" s="130">
        <v>0</v>
      </c>
      <c r="H101" s="130">
        <v>0</v>
      </c>
      <c r="I101" s="185">
        <v>0</v>
      </c>
      <c r="J101" s="185">
        <v>0</v>
      </c>
    </row>
    <row r="102" spans="1:11" ht="37.5" x14ac:dyDescent="0.2">
      <c r="A102" s="226"/>
      <c r="B102" s="227"/>
      <c r="C102" s="73" t="s">
        <v>8</v>
      </c>
      <c r="D102" s="69">
        <v>0</v>
      </c>
      <c r="E102" s="126">
        <f t="shared" si="29"/>
        <v>0</v>
      </c>
      <c r="F102" s="130">
        <v>0</v>
      </c>
      <c r="G102" s="130">
        <v>0</v>
      </c>
      <c r="H102" s="130">
        <v>0</v>
      </c>
      <c r="I102" s="185">
        <v>0</v>
      </c>
      <c r="J102" s="185">
        <v>0</v>
      </c>
    </row>
    <row r="103" spans="1:11" ht="45" customHeight="1" x14ac:dyDescent="0.2">
      <c r="A103" s="226"/>
      <c r="B103" s="227"/>
      <c r="C103" s="73" t="s">
        <v>20</v>
      </c>
      <c r="D103" s="69">
        <v>0</v>
      </c>
      <c r="E103" s="126">
        <f t="shared" si="29"/>
        <v>0</v>
      </c>
      <c r="F103" s="130">
        <v>0</v>
      </c>
      <c r="G103" s="130">
        <v>0</v>
      </c>
      <c r="H103" s="130">
        <v>0</v>
      </c>
      <c r="I103" s="185">
        <v>0</v>
      </c>
      <c r="J103" s="185">
        <v>0</v>
      </c>
    </row>
    <row r="104" spans="1:11" ht="37.5" x14ac:dyDescent="0.2">
      <c r="A104" s="226"/>
      <c r="B104" s="227"/>
      <c r="C104" s="73" t="s">
        <v>18</v>
      </c>
      <c r="D104" s="69">
        <v>2255</v>
      </c>
      <c r="E104" s="126">
        <f t="shared" si="29"/>
        <v>1527.24</v>
      </c>
      <c r="F104" s="130">
        <v>0</v>
      </c>
      <c r="G104" s="130">
        <v>1527.24</v>
      </c>
      <c r="H104" s="130">
        <v>1527.24</v>
      </c>
      <c r="I104" s="185">
        <f t="shared" si="31"/>
        <v>67.72682926829269</v>
      </c>
      <c r="J104" s="185">
        <f t="shared" si="32"/>
        <v>100</v>
      </c>
    </row>
    <row r="105" spans="1:11" ht="18.75" customHeight="1" x14ac:dyDescent="0.2">
      <c r="A105" s="226" t="s">
        <v>349</v>
      </c>
      <c r="B105" s="227" t="s">
        <v>33</v>
      </c>
      <c r="C105" s="72" t="s">
        <v>9</v>
      </c>
      <c r="D105" s="69">
        <f t="shared" ref="D105" si="46">D106+D107+D108+D109</f>
        <v>1027</v>
      </c>
      <c r="E105" s="126">
        <f t="shared" si="29"/>
        <v>641.91</v>
      </c>
      <c r="F105" s="130">
        <f>SUM(F106:F109)</f>
        <v>0</v>
      </c>
      <c r="G105" s="130">
        <v>641.91</v>
      </c>
      <c r="H105" s="130">
        <f t="shared" ref="H105" si="47">SUM(H106:H109)</f>
        <v>641.91</v>
      </c>
      <c r="I105" s="185">
        <f t="shared" si="31"/>
        <v>62.50340798442064</v>
      </c>
      <c r="J105" s="185">
        <f t="shared" si="32"/>
        <v>100</v>
      </c>
    </row>
    <row r="106" spans="1:11" ht="37.5" x14ac:dyDescent="0.2">
      <c r="A106" s="226"/>
      <c r="B106" s="227"/>
      <c r="C106" s="72" t="s">
        <v>7</v>
      </c>
      <c r="D106" s="69">
        <v>0</v>
      </c>
      <c r="E106" s="126">
        <f t="shared" si="29"/>
        <v>0</v>
      </c>
      <c r="F106" s="130">
        <v>0</v>
      </c>
      <c r="G106" s="130">
        <v>0</v>
      </c>
      <c r="H106" s="130">
        <v>0</v>
      </c>
      <c r="I106" s="185">
        <v>0</v>
      </c>
      <c r="J106" s="185">
        <v>0</v>
      </c>
    </row>
    <row r="107" spans="1:11" ht="37.5" x14ac:dyDescent="0.2">
      <c r="A107" s="226"/>
      <c r="B107" s="227"/>
      <c r="C107" s="73" t="s">
        <v>8</v>
      </c>
      <c r="D107" s="69">
        <v>0</v>
      </c>
      <c r="E107" s="126">
        <f t="shared" si="29"/>
        <v>0</v>
      </c>
      <c r="F107" s="130">
        <v>0</v>
      </c>
      <c r="G107" s="130">
        <v>0</v>
      </c>
      <c r="H107" s="130">
        <v>0</v>
      </c>
      <c r="I107" s="185">
        <v>0</v>
      </c>
      <c r="J107" s="185">
        <v>0</v>
      </c>
    </row>
    <row r="108" spans="1:11" ht="47.25" customHeight="1" x14ac:dyDescent="0.2">
      <c r="A108" s="226"/>
      <c r="B108" s="227"/>
      <c r="C108" s="73" t="s">
        <v>20</v>
      </c>
      <c r="D108" s="69">
        <v>0</v>
      </c>
      <c r="E108" s="126">
        <f t="shared" si="29"/>
        <v>0</v>
      </c>
      <c r="F108" s="130">
        <v>0</v>
      </c>
      <c r="G108" s="130">
        <v>0</v>
      </c>
      <c r="H108" s="130">
        <v>0</v>
      </c>
      <c r="I108" s="185">
        <v>0</v>
      </c>
      <c r="J108" s="185">
        <v>0</v>
      </c>
    </row>
    <row r="109" spans="1:11" ht="37.5" x14ac:dyDescent="0.2">
      <c r="A109" s="226"/>
      <c r="B109" s="227"/>
      <c r="C109" s="73" t="s">
        <v>18</v>
      </c>
      <c r="D109" s="69">
        <v>1027</v>
      </c>
      <c r="E109" s="126">
        <f t="shared" si="29"/>
        <v>641.91</v>
      </c>
      <c r="F109" s="130">
        <v>0</v>
      </c>
      <c r="G109" s="130">
        <v>641.91</v>
      </c>
      <c r="H109" s="130">
        <v>641.91</v>
      </c>
      <c r="I109" s="185">
        <f t="shared" si="31"/>
        <v>62.50340798442064</v>
      </c>
      <c r="J109" s="185">
        <f t="shared" si="32"/>
        <v>100</v>
      </c>
    </row>
    <row r="110" spans="1:11" ht="18.75" customHeight="1" x14ac:dyDescent="0.2">
      <c r="A110" s="211" t="s">
        <v>27</v>
      </c>
      <c r="B110" s="223" t="s">
        <v>114</v>
      </c>
      <c r="C110" s="72" t="s">
        <v>9</v>
      </c>
      <c r="D110" s="69">
        <f>D111+D112+D113+D114</f>
        <v>7375.8</v>
      </c>
      <c r="E110" s="126">
        <f t="shared" si="29"/>
        <v>8463.7999999999993</v>
      </c>
      <c r="F110" s="130">
        <f>SUM(F111:F114)</f>
        <v>8463.7999999999993</v>
      </c>
      <c r="G110" s="130">
        <f t="shared" ref="G110:H110" si="48">SUM(G111:G114)</f>
        <v>0</v>
      </c>
      <c r="H110" s="130">
        <f t="shared" si="48"/>
        <v>8462.5800000000017</v>
      </c>
      <c r="I110" s="185">
        <f t="shared" si="31"/>
        <v>114.73440169201987</v>
      </c>
      <c r="J110" s="185">
        <f t="shared" si="32"/>
        <v>99.985585670738942</v>
      </c>
      <c r="K110" s="193">
        <f>H118+H123+H128+H133+H143</f>
        <v>8462.5800000000017</v>
      </c>
    </row>
    <row r="111" spans="1:11" ht="37.5" x14ac:dyDescent="0.2">
      <c r="A111" s="212"/>
      <c r="B111" s="224"/>
      <c r="C111" s="72" t="s">
        <v>7</v>
      </c>
      <c r="D111" s="69">
        <f t="shared" ref="D111:D112" si="49">D116+D121+D126+D131+D141</f>
        <v>0</v>
      </c>
      <c r="E111" s="126">
        <f t="shared" si="29"/>
        <v>0</v>
      </c>
      <c r="F111" s="130">
        <v>0</v>
      </c>
      <c r="G111" s="130">
        <v>0</v>
      </c>
      <c r="H111" s="130">
        <v>0</v>
      </c>
      <c r="I111" s="185">
        <v>0</v>
      </c>
      <c r="J111" s="185">
        <v>0</v>
      </c>
    </row>
    <row r="112" spans="1:11" ht="37.5" x14ac:dyDescent="0.2">
      <c r="A112" s="212"/>
      <c r="B112" s="224"/>
      <c r="C112" s="73" t="s">
        <v>8</v>
      </c>
      <c r="D112" s="69">
        <f t="shared" si="49"/>
        <v>0</v>
      </c>
      <c r="E112" s="126">
        <f t="shared" si="29"/>
        <v>0</v>
      </c>
      <c r="F112" s="130">
        <v>0</v>
      </c>
      <c r="G112" s="130">
        <v>0</v>
      </c>
      <c r="H112" s="130">
        <v>0</v>
      </c>
      <c r="I112" s="185">
        <v>0</v>
      </c>
      <c r="J112" s="185">
        <v>0</v>
      </c>
    </row>
    <row r="113" spans="1:10" ht="46.5" customHeight="1" x14ac:dyDescent="0.2">
      <c r="A113" s="212"/>
      <c r="B113" s="224"/>
      <c r="C113" s="73" t="s">
        <v>20</v>
      </c>
      <c r="D113" s="69">
        <f>D118+D123+D128+D133+D143</f>
        <v>7375.8</v>
      </c>
      <c r="E113" s="126">
        <f t="shared" si="29"/>
        <v>8463.7999999999993</v>
      </c>
      <c r="F113" s="130">
        <f>'отчет по плану'!H128</f>
        <v>8463.7999999999993</v>
      </c>
      <c r="G113" s="130">
        <v>0</v>
      </c>
      <c r="H113" s="130">
        <f>'отчет по плану'!I128</f>
        <v>8462.5800000000017</v>
      </c>
      <c r="I113" s="185">
        <f t="shared" si="31"/>
        <v>114.73440169201987</v>
      </c>
      <c r="J113" s="185">
        <f t="shared" si="32"/>
        <v>99.985585670738942</v>
      </c>
    </row>
    <row r="114" spans="1:10" ht="37.5" x14ac:dyDescent="0.2">
      <c r="A114" s="213"/>
      <c r="B114" s="225"/>
      <c r="C114" s="73" t="s">
        <v>18</v>
      </c>
      <c r="D114" s="69">
        <f t="shared" ref="D114" si="50">D119+D124+D129+D134+D144</f>
        <v>0</v>
      </c>
      <c r="E114" s="126">
        <f t="shared" si="29"/>
        <v>0</v>
      </c>
      <c r="F114" s="130">
        <v>0</v>
      </c>
      <c r="G114" s="130">
        <v>0</v>
      </c>
      <c r="H114" s="130">
        <v>0</v>
      </c>
      <c r="I114" s="185">
        <v>0</v>
      </c>
      <c r="J114" s="185">
        <v>0</v>
      </c>
    </row>
    <row r="115" spans="1:10" ht="18.75" customHeight="1" x14ac:dyDescent="0.2">
      <c r="A115" s="211" t="s">
        <v>350</v>
      </c>
      <c r="B115" s="223" t="s">
        <v>178</v>
      </c>
      <c r="C115" s="72" t="s">
        <v>9</v>
      </c>
      <c r="D115" s="69">
        <f t="shared" ref="D115" si="51">D116+D117+D118+D119</f>
        <v>40.5</v>
      </c>
      <c r="E115" s="126">
        <f t="shared" si="29"/>
        <v>40.5</v>
      </c>
      <c r="F115" s="130">
        <f>SUM(F116:F119)</f>
        <v>40.5</v>
      </c>
      <c r="G115" s="130">
        <f t="shared" ref="G115:H115" si="52">SUM(G116:G119)</f>
        <v>0</v>
      </c>
      <c r="H115" s="130">
        <f t="shared" si="52"/>
        <v>40.5</v>
      </c>
      <c r="I115" s="185">
        <f t="shared" si="31"/>
        <v>100</v>
      </c>
      <c r="J115" s="185">
        <f t="shared" si="32"/>
        <v>100</v>
      </c>
    </row>
    <row r="116" spans="1:10" ht="37.5" x14ac:dyDescent="0.2">
      <c r="A116" s="212"/>
      <c r="B116" s="224"/>
      <c r="C116" s="72" t="s">
        <v>7</v>
      </c>
      <c r="D116" s="69">
        <v>0</v>
      </c>
      <c r="E116" s="126">
        <f t="shared" si="29"/>
        <v>0</v>
      </c>
      <c r="F116" s="130">
        <v>0</v>
      </c>
      <c r="G116" s="130">
        <v>0</v>
      </c>
      <c r="H116" s="130">
        <v>0</v>
      </c>
      <c r="I116" s="185">
        <v>0</v>
      </c>
      <c r="J116" s="185">
        <v>0</v>
      </c>
    </row>
    <row r="117" spans="1:10" ht="37.5" x14ac:dyDescent="0.2">
      <c r="A117" s="212"/>
      <c r="B117" s="224"/>
      <c r="C117" s="73" t="s">
        <v>8</v>
      </c>
      <c r="D117" s="69">
        <v>0</v>
      </c>
      <c r="E117" s="126">
        <f t="shared" si="29"/>
        <v>0</v>
      </c>
      <c r="F117" s="130">
        <v>0</v>
      </c>
      <c r="G117" s="130">
        <v>0</v>
      </c>
      <c r="H117" s="130">
        <v>0</v>
      </c>
      <c r="I117" s="185">
        <v>0</v>
      </c>
      <c r="J117" s="185">
        <v>0</v>
      </c>
    </row>
    <row r="118" spans="1:10" ht="43.5" customHeight="1" x14ac:dyDescent="0.2">
      <c r="A118" s="212"/>
      <c r="B118" s="224"/>
      <c r="C118" s="73" t="s">
        <v>20</v>
      </c>
      <c r="D118" s="69">
        <v>40.5</v>
      </c>
      <c r="E118" s="126">
        <f t="shared" si="29"/>
        <v>40.5</v>
      </c>
      <c r="F118" s="130">
        <f>'отчет по плану'!H132</f>
        <v>40.5</v>
      </c>
      <c r="G118" s="130">
        <v>0</v>
      </c>
      <c r="H118" s="130">
        <f>'отчет по плану'!I132</f>
        <v>40.5</v>
      </c>
      <c r="I118" s="185">
        <f t="shared" si="31"/>
        <v>100</v>
      </c>
      <c r="J118" s="185">
        <f t="shared" si="32"/>
        <v>100</v>
      </c>
    </row>
    <row r="119" spans="1:10" ht="37.5" x14ac:dyDescent="0.2">
      <c r="A119" s="213"/>
      <c r="B119" s="225"/>
      <c r="C119" s="73" t="s">
        <v>18</v>
      </c>
      <c r="D119" s="69">
        <v>0</v>
      </c>
      <c r="E119" s="126">
        <f t="shared" si="29"/>
        <v>0</v>
      </c>
      <c r="F119" s="130">
        <v>0</v>
      </c>
      <c r="G119" s="130">
        <v>0</v>
      </c>
      <c r="H119" s="130">
        <v>0</v>
      </c>
      <c r="I119" s="185">
        <v>0</v>
      </c>
      <c r="J119" s="185">
        <v>0</v>
      </c>
    </row>
    <row r="120" spans="1:10" ht="18.75" customHeight="1" x14ac:dyDescent="0.2">
      <c r="A120" s="211" t="s">
        <v>351</v>
      </c>
      <c r="B120" s="223" t="s">
        <v>179</v>
      </c>
      <c r="C120" s="72" t="s">
        <v>9</v>
      </c>
      <c r="D120" s="69">
        <f t="shared" ref="D120" si="53">D121+D122+D123+D124</f>
        <v>2496.5</v>
      </c>
      <c r="E120" s="126">
        <f t="shared" si="29"/>
        <v>2318.65</v>
      </c>
      <c r="F120" s="130">
        <f>SUM(F121:F124)</f>
        <v>2318.65</v>
      </c>
      <c r="G120" s="130">
        <f t="shared" ref="G120:H120" si="54">SUM(G121:G124)</f>
        <v>0</v>
      </c>
      <c r="H120" s="130">
        <f t="shared" si="54"/>
        <v>2318.25</v>
      </c>
      <c r="I120" s="185">
        <f t="shared" si="31"/>
        <v>92.860004005607848</v>
      </c>
      <c r="J120" s="185">
        <f t="shared" si="32"/>
        <v>99.982748582149085</v>
      </c>
    </row>
    <row r="121" spans="1:10" ht="37.5" x14ac:dyDescent="0.2">
      <c r="A121" s="212"/>
      <c r="B121" s="224"/>
      <c r="C121" s="72" t="s">
        <v>7</v>
      </c>
      <c r="D121" s="69">
        <v>0</v>
      </c>
      <c r="E121" s="126">
        <f t="shared" si="29"/>
        <v>0</v>
      </c>
      <c r="F121" s="130">
        <v>0</v>
      </c>
      <c r="G121" s="130">
        <v>0</v>
      </c>
      <c r="H121" s="194">
        <v>0</v>
      </c>
      <c r="I121" s="185">
        <v>0</v>
      </c>
      <c r="J121" s="185">
        <v>0</v>
      </c>
    </row>
    <row r="122" spans="1:10" ht="37.5" x14ac:dyDescent="0.2">
      <c r="A122" s="212"/>
      <c r="B122" s="224"/>
      <c r="C122" s="73" t="s">
        <v>8</v>
      </c>
      <c r="D122" s="69">
        <v>0</v>
      </c>
      <c r="E122" s="126">
        <f t="shared" si="29"/>
        <v>0</v>
      </c>
      <c r="F122" s="130">
        <v>0</v>
      </c>
      <c r="G122" s="130">
        <v>0</v>
      </c>
      <c r="H122" s="194">
        <v>0</v>
      </c>
      <c r="I122" s="185">
        <v>0</v>
      </c>
      <c r="J122" s="185">
        <v>0</v>
      </c>
    </row>
    <row r="123" spans="1:10" ht="45" customHeight="1" x14ac:dyDescent="0.2">
      <c r="A123" s="212"/>
      <c r="B123" s="224"/>
      <c r="C123" s="73" t="s">
        <v>20</v>
      </c>
      <c r="D123" s="69">
        <v>2496.5</v>
      </c>
      <c r="E123" s="126">
        <f t="shared" si="29"/>
        <v>2318.65</v>
      </c>
      <c r="F123" s="130">
        <f>'отчет по плану'!H135</f>
        <v>2318.65</v>
      </c>
      <c r="G123" s="130">
        <v>0</v>
      </c>
      <c r="H123" s="130">
        <f>'отчет по плану'!I135</f>
        <v>2318.25</v>
      </c>
      <c r="I123" s="185">
        <f t="shared" si="31"/>
        <v>92.860004005607848</v>
      </c>
      <c r="J123" s="185">
        <f t="shared" si="32"/>
        <v>99.982748582149085</v>
      </c>
    </row>
    <row r="124" spans="1:10" ht="37.5" x14ac:dyDescent="0.2">
      <c r="A124" s="213"/>
      <c r="B124" s="225"/>
      <c r="C124" s="73" t="s">
        <v>18</v>
      </c>
      <c r="D124" s="69">
        <v>0</v>
      </c>
      <c r="E124" s="126">
        <f t="shared" si="29"/>
        <v>0</v>
      </c>
      <c r="F124" s="130">
        <v>0</v>
      </c>
      <c r="G124" s="130">
        <v>0</v>
      </c>
      <c r="H124" s="130">
        <v>0</v>
      </c>
      <c r="I124" s="185">
        <v>0</v>
      </c>
      <c r="J124" s="185">
        <v>0</v>
      </c>
    </row>
    <row r="125" spans="1:10" ht="18.75" customHeight="1" x14ac:dyDescent="0.2">
      <c r="A125" s="211" t="s">
        <v>352</v>
      </c>
      <c r="B125" s="223" t="s">
        <v>175</v>
      </c>
      <c r="C125" s="72" t="s">
        <v>9</v>
      </c>
      <c r="D125" s="69">
        <v>70.8</v>
      </c>
      <c r="E125" s="126">
        <f t="shared" si="29"/>
        <v>70.8</v>
      </c>
      <c r="F125" s="130">
        <f>SUM(F126:F129)</f>
        <v>70.8</v>
      </c>
      <c r="G125" s="130">
        <f t="shared" ref="G125:H125" si="55">SUM(G126:G129)</f>
        <v>0</v>
      </c>
      <c r="H125" s="130">
        <f t="shared" si="55"/>
        <v>70.8</v>
      </c>
      <c r="I125" s="185">
        <f t="shared" ref="I125:I128" si="56">(H125*100)/D125</f>
        <v>100</v>
      </c>
      <c r="J125" s="185">
        <f t="shared" si="32"/>
        <v>100</v>
      </c>
    </row>
    <row r="126" spans="1:10" ht="37.5" x14ac:dyDescent="0.2">
      <c r="A126" s="212"/>
      <c r="B126" s="224"/>
      <c r="C126" s="72" t="s">
        <v>7</v>
      </c>
      <c r="D126" s="69">
        <v>0</v>
      </c>
      <c r="E126" s="126">
        <f t="shared" si="29"/>
        <v>0</v>
      </c>
      <c r="F126" s="130">
        <v>0</v>
      </c>
      <c r="G126" s="130">
        <v>0</v>
      </c>
      <c r="H126" s="130">
        <v>0</v>
      </c>
      <c r="I126" s="185">
        <v>0</v>
      </c>
      <c r="J126" s="185">
        <v>0</v>
      </c>
    </row>
    <row r="127" spans="1:10" ht="37.5" x14ac:dyDescent="0.2">
      <c r="A127" s="212"/>
      <c r="B127" s="224"/>
      <c r="C127" s="73" t="s">
        <v>8</v>
      </c>
      <c r="D127" s="69">
        <v>0</v>
      </c>
      <c r="E127" s="126">
        <f t="shared" si="29"/>
        <v>0</v>
      </c>
      <c r="F127" s="130">
        <v>0</v>
      </c>
      <c r="G127" s="130">
        <v>0</v>
      </c>
      <c r="H127" s="130">
        <v>0</v>
      </c>
      <c r="I127" s="185">
        <v>0</v>
      </c>
      <c r="J127" s="185">
        <v>0</v>
      </c>
    </row>
    <row r="128" spans="1:10" ht="39" customHeight="1" x14ac:dyDescent="0.2">
      <c r="A128" s="212"/>
      <c r="B128" s="224"/>
      <c r="C128" s="73" t="s">
        <v>20</v>
      </c>
      <c r="D128" s="69">
        <v>70.8</v>
      </c>
      <c r="E128" s="126">
        <f t="shared" si="29"/>
        <v>70.8</v>
      </c>
      <c r="F128" s="130">
        <f>'отчет по плану'!H138</f>
        <v>70.8</v>
      </c>
      <c r="G128" s="130">
        <v>0</v>
      </c>
      <c r="H128" s="130">
        <f>'отчет по плану'!I138</f>
        <v>70.8</v>
      </c>
      <c r="I128" s="185">
        <f t="shared" si="56"/>
        <v>100</v>
      </c>
      <c r="J128" s="185">
        <f t="shared" si="32"/>
        <v>100</v>
      </c>
    </row>
    <row r="129" spans="1:10" ht="37.5" x14ac:dyDescent="0.2">
      <c r="A129" s="213"/>
      <c r="B129" s="225"/>
      <c r="C129" s="73" t="s">
        <v>18</v>
      </c>
      <c r="D129" s="69">
        <v>0</v>
      </c>
      <c r="E129" s="126">
        <f t="shared" si="29"/>
        <v>0</v>
      </c>
      <c r="F129" s="130">
        <v>0</v>
      </c>
      <c r="G129" s="130">
        <v>0</v>
      </c>
      <c r="H129" s="130">
        <v>0</v>
      </c>
      <c r="I129" s="185">
        <v>0</v>
      </c>
      <c r="J129" s="185">
        <v>0</v>
      </c>
    </row>
    <row r="130" spans="1:10" ht="18.75" customHeight="1" x14ac:dyDescent="0.2">
      <c r="A130" s="226" t="s">
        <v>353</v>
      </c>
      <c r="B130" s="227" t="s">
        <v>356</v>
      </c>
      <c r="C130" s="72" t="s">
        <v>9</v>
      </c>
      <c r="D130" s="69">
        <v>5</v>
      </c>
      <c r="E130" s="126">
        <f t="shared" si="29"/>
        <v>5</v>
      </c>
      <c r="F130" s="130">
        <f>SUM(F131:F134)</f>
        <v>5</v>
      </c>
      <c r="G130" s="130">
        <f t="shared" ref="G130:H130" si="57">SUM(G131:G134)</f>
        <v>0</v>
      </c>
      <c r="H130" s="130">
        <f t="shared" si="57"/>
        <v>5</v>
      </c>
      <c r="I130" s="185">
        <f t="shared" ref="I130:I133" si="58">(H130*100)/D130</f>
        <v>100</v>
      </c>
      <c r="J130" s="185">
        <f t="shared" si="32"/>
        <v>100</v>
      </c>
    </row>
    <row r="131" spans="1:10" ht="37.5" x14ac:dyDescent="0.2">
      <c r="A131" s="226"/>
      <c r="B131" s="227"/>
      <c r="C131" s="72" t="s">
        <v>7</v>
      </c>
      <c r="D131" s="69">
        <v>0</v>
      </c>
      <c r="E131" s="126">
        <f t="shared" si="29"/>
        <v>0</v>
      </c>
      <c r="F131" s="130">
        <v>0</v>
      </c>
      <c r="G131" s="130">
        <v>0</v>
      </c>
      <c r="H131" s="175">
        <v>0</v>
      </c>
      <c r="I131" s="185">
        <v>0</v>
      </c>
      <c r="J131" s="185">
        <v>0</v>
      </c>
    </row>
    <row r="132" spans="1:10" ht="37.5" x14ac:dyDescent="0.2">
      <c r="A132" s="226"/>
      <c r="B132" s="227"/>
      <c r="C132" s="73" t="s">
        <v>8</v>
      </c>
      <c r="D132" s="69">
        <v>0</v>
      </c>
      <c r="E132" s="126">
        <f t="shared" si="29"/>
        <v>0</v>
      </c>
      <c r="F132" s="130">
        <v>0</v>
      </c>
      <c r="G132" s="130">
        <v>0</v>
      </c>
      <c r="H132" s="175">
        <v>0</v>
      </c>
      <c r="I132" s="185">
        <v>0</v>
      </c>
      <c r="J132" s="185">
        <v>0</v>
      </c>
    </row>
    <row r="133" spans="1:10" ht="41.25" customHeight="1" x14ac:dyDescent="0.2">
      <c r="A133" s="226"/>
      <c r="B133" s="227"/>
      <c r="C133" s="73" t="s">
        <v>20</v>
      </c>
      <c r="D133" s="69">
        <v>5</v>
      </c>
      <c r="E133" s="126">
        <f t="shared" si="29"/>
        <v>5</v>
      </c>
      <c r="F133" s="130">
        <f>'отчет по плану'!H140</f>
        <v>5</v>
      </c>
      <c r="G133" s="130">
        <v>0</v>
      </c>
      <c r="H133" s="175">
        <f>'отчет по плану'!I140</f>
        <v>5</v>
      </c>
      <c r="I133" s="185">
        <f t="shared" si="58"/>
        <v>100</v>
      </c>
      <c r="J133" s="185">
        <f t="shared" si="32"/>
        <v>100</v>
      </c>
    </row>
    <row r="134" spans="1:10" ht="37.5" x14ac:dyDescent="0.2">
      <c r="A134" s="226"/>
      <c r="B134" s="227"/>
      <c r="C134" s="73" t="s">
        <v>18</v>
      </c>
      <c r="D134" s="69">
        <v>0</v>
      </c>
      <c r="E134" s="126">
        <f t="shared" si="29"/>
        <v>0</v>
      </c>
      <c r="F134" s="130">
        <v>0</v>
      </c>
      <c r="G134" s="130">
        <v>0</v>
      </c>
      <c r="H134" s="130">
        <v>0</v>
      </c>
      <c r="I134" s="185">
        <v>0</v>
      </c>
      <c r="J134" s="185">
        <v>0</v>
      </c>
    </row>
    <row r="135" spans="1:10" ht="18.75" customHeight="1" x14ac:dyDescent="0.2">
      <c r="A135" s="226" t="s">
        <v>354</v>
      </c>
      <c r="B135" s="223" t="s">
        <v>30</v>
      </c>
      <c r="C135" s="72" t="s">
        <v>9</v>
      </c>
      <c r="D135" s="69">
        <v>0</v>
      </c>
      <c r="E135" s="126">
        <f t="shared" si="29"/>
        <v>0</v>
      </c>
      <c r="F135" s="130">
        <f>SUM(F136:F139)</f>
        <v>0</v>
      </c>
      <c r="G135" s="130">
        <f t="shared" ref="G135:H135" si="59">SUM(G136:G139)</f>
        <v>0</v>
      </c>
      <c r="H135" s="130">
        <f t="shared" si="59"/>
        <v>0</v>
      </c>
      <c r="I135" s="185">
        <v>0</v>
      </c>
      <c r="J135" s="185">
        <v>0</v>
      </c>
    </row>
    <row r="136" spans="1:10" ht="37.5" x14ac:dyDescent="0.2">
      <c r="A136" s="226"/>
      <c r="B136" s="216"/>
      <c r="C136" s="72" t="s">
        <v>7</v>
      </c>
      <c r="D136" s="69">
        <v>0</v>
      </c>
      <c r="E136" s="126">
        <f t="shared" si="29"/>
        <v>0</v>
      </c>
      <c r="F136" s="130">
        <v>0</v>
      </c>
      <c r="G136" s="130">
        <v>0</v>
      </c>
      <c r="H136" s="130">
        <v>0</v>
      </c>
      <c r="I136" s="185">
        <v>0</v>
      </c>
      <c r="J136" s="185">
        <v>0</v>
      </c>
    </row>
    <row r="137" spans="1:10" ht="37.5" x14ac:dyDescent="0.2">
      <c r="A137" s="226"/>
      <c r="B137" s="216"/>
      <c r="C137" s="73" t="s">
        <v>8</v>
      </c>
      <c r="D137" s="69">
        <v>0</v>
      </c>
      <c r="E137" s="126">
        <f t="shared" si="29"/>
        <v>0</v>
      </c>
      <c r="F137" s="130">
        <v>0</v>
      </c>
      <c r="G137" s="130">
        <v>0</v>
      </c>
      <c r="H137" s="130">
        <v>0</v>
      </c>
      <c r="I137" s="185">
        <v>0</v>
      </c>
      <c r="J137" s="185">
        <v>0</v>
      </c>
    </row>
    <row r="138" spans="1:10" ht="41.25" customHeight="1" x14ac:dyDescent="0.2">
      <c r="A138" s="226"/>
      <c r="B138" s="216"/>
      <c r="C138" s="73" t="s">
        <v>20</v>
      </c>
      <c r="D138" s="69">
        <v>0</v>
      </c>
      <c r="E138" s="126">
        <v>0</v>
      </c>
      <c r="F138" s="130">
        <v>0</v>
      </c>
      <c r="G138" s="130">
        <v>0</v>
      </c>
      <c r="H138" s="130">
        <v>0</v>
      </c>
      <c r="I138" s="185">
        <v>0</v>
      </c>
      <c r="J138" s="185">
        <v>0</v>
      </c>
    </row>
    <row r="139" spans="1:10" ht="37.5" x14ac:dyDescent="0.2">
      <c r="A139" s="226"/>
      <c r="B139" s="217"/>
      <c r="C139" s="73" t="s">
        <v>18</v>
      </c>
      <c r="D139" s="69">
        <v>0</v>
      </c>
      <c r="E139" s="126">
        <f t="shared" ref="E139:E149" si="60">F139+G139</f>
        <v>0</v>
      </c>
      <c r="F139" s="130">
        <v>0</v>
      </c>
      <c r="G139" s="130">
        <v>0</v>
      </c>
      <c r="H139" s="130">
        <v>0</v>
      </c>
      <c r="I139" s="185">
        <v>0</v>
      </c>
      <c r="J139" s="185">
        <v>0</v>
      </c>
    </row>
    <row r="140" spans="1:10" ht="18.75" customHeight="1" x14ac:dyDescent="0.2">
      <c r="A140" s="226" t="s">
        <v>355</v>
      </c>
      <c r="B140" s="227" t="s">
        <v>197</v>
      </c>
      <c r="C140" s="72" t="s">
        <v>9</v>
      </c>
      <c r="D140" s="69">
        <f t="shared" ref="D140" si="61">D141+D142+D143+D144</f>
        <v>4763</v>
      </c>
      <c r="E140" s="126">
        <f t="shared" si="60"/>
        <v>6028.85</v>
      </c>
      <c r="F140" s="130">
        <f>SUM(F141:F144)</f>
        <v>6028.85</v>
      </c>
      <c r="G140" s="130">
        <f>SUM(G141:G144)</f>
        <v>0</v>
      </c>
      <c r="H140" s="130">
        <f>SUM(H141:H144)</f>
        <v>6028.0300000000007</v>
      </c>
      <c r="I140" s="185">
        <f t="shared" ref="I140:I147" si="62">(H140*100)/D140</f>
        <v>126.5595213100987</v>
      </c>
      <c r="J140" s="185">
        <f t="shared" ref="J140:J147" si="63">(H140*100)/E140</f>
        <v>99.986398732759994</v>
      </c>
    </row>
    <row r="141" spans="1:10" ht="37.5" x14ac:dyDescent="0.2">
      <c r="A141" s="226"/>
      <c r="B141" s="227"/>
      <c r="C141" s="72" t="s">
        <v>7</v>
      </c>
      <c r="D141" s="69">
        <v>0</v>
      </c>
      <c r="E141" s="126">
        <f t="shared" si="60"/>
        <v>0</v>
      </c>
      <c r="F141" s="130">
        <v>0</v>
      </c>
      <c r="G141" s="130">
        <v>0</v>
      </c>
      <c r="H141" s="130">
        <v>0</v>
      </c>
      <c r="I141" s="185">
        <v>0</v>
      </c>
      <c r="J141" s="185">
        <v>0</v>
      </c>
    </row>
    <row r="142" spans="1:10" ht="37.5" x14ac:dyDescent="0.2">
      <c r="A142" s="226"/>
      <c r="B142" s="227"/>
      <c r="C142" s="73" t="s">
        <v>8</v>
      </c>
      <c r="D142" s="69">
        <v>0</v>
      </c>
      <c r="E142" s="126">
        <f t="shared" si="60"/>
        <v>0</v>
      </c>
      <c r="F142" s="130">
        <v>0</v>
      </c>
      <c r="G142" s="130">
        <v>0</v>
      </c>
      <c r="H142" s="130">
        <v>0</v>
      </c>
      <c r="I142" s="185">
        <v>0</v>
      </c>
      <c r="J142" s="185">
        <v>0</v>
      </c>
    </row>
    <row r="143" spans="1:10" ht="56.25" x14ac:dyDescent="0.2">
      <c r="A143" s="226"/>
      <c r="B143" s="227"/>
      <c r="C143" s="73" t="s">
        <v>20</v>
      </c>
      <c r="D143" s="69">
        <v>4763</v>
      </c>
      <c r="E143" s="126">
        <f t="shared" si="60"/>
        <v>6028.85</v>
      </c>
      <c r="F143" s="130">
        <f>'отчет по плану'!H144</f>
        <v>6028.85</v>
      </c>
      <c r="G143" s="130">
        <v>0</v>
      </c>
      <c r="H143" s="130">
        <f>'отчет по плану'!I144</f>
        <v>6028.0300000000007</v>
      </c>
      <c r="I143" s="185">
        <f t="shared" si="62"/>
        <v>126.5595213100987</v>
      </c>
      <c r="J143" s="185">
        <f t="shared" si="63"/>
        <v>99.986398732759994</v>
      </c>
    </row>
    <row r="144" spans="1:10" ht="37.5" x14ac:dyDescent="0.2">
      <c r="A144" s="226"/>
      <c r="B144" s="227"/>
      <c r="C144" s="73" t="s">
        <v>18</v>
      </c>
      <c r="D144" s="69">
        <v>0</v>
      </c>
      <c r="E144" s="126">
        <f t="shared" si="60"/>
        <v>0</v>
      </c>
      <c r="F144" s="130">
        <v>0</v>
      </c>
      <c r="G144" s="130">
        <v>0</v>
      </c>
      <c r="H144" s="130">
        <v>0</v>
      </c>
      <c r="I144" s="185">
        <v>0</v>
      </c>
      <c r="J144" s="185">
        <v>0</v>
      </c>
    </row>
    <row r="145" spans="1:10" ht="18.75" customHeight="1" x14ac:dyDescent="0.2">
      <c r="A145" s="211" t="s">
        <v>181</v>
      </c>
      <c r="B145" s="223" t="s">
        <v>180</v>
      </c>
      <c r="C145" s="72" t="s">
        <v>9</v>
      </c>
      <c r="D145" s="69">
        <f>D147</f>
        <v>1419.6</v>
      </c>
      <c r="E145" s="126">
        <f t="shared" si="60"/>
        <v>1419.6</v>
      </c>
      <c r="F145" s="130">
        <f>SUM(F146:F149)</f>
        <v>1419.6</v>
      </c>
      <c r="G145" s="130">
        <f>SUM(G146:G149)</f>
        <v>0</v>
      </c>
      <c r="H145" s="130">
        <f>SUM(H146:H149)</f>
        <v>1319.24</v>
      </c>
      <c r="I145" s="185">
        <f t="shared" si="62"/>
        <v>92.930402930402934</v>
      </c>
      <c r="J145" s="185">
        <f t="shared" si="63"/>
        <v>92.930402930402934</v>
      </c>
    </row>
    <row r="146" spans="1:10" ht="37.5" x14ac:dyDescent="0.2">
      <c r="A146" s="212"/>
      <c r="B146" s="224"/>
      <c r="C146" s="72" t="s">
        <v>7</v>
      </c>
      <c r="D146" s="69">
        <v>0</v>
      </c>
      <c r="E146" s="126">
        <f t="shared" si="60"/>
        <v>0</v>
      </c>
      <c r="F146" s="130">
        <v>0</v>
      </c>
      <c r="G146" s="130">
        <v>0</v>
      </c>
      <c r="H146" s="130">
        <v>0</v>
      </c>
      <c r="I146" s="185">
        <v>0</v>
      </c>
      <c r="J146" s="185">
        <v>0</v>
      </c>
    </row>
    <row r="147" spans="1:10" ht="31.5" customHeight="1" x14ac:dyDescent="0.2">
      <c r="A147" s="212"/>
      <c r="B147" s="224"/>
      <c r="C147" s="73" t="s">
        <v>8</v>
      </c>
      <c r="D147" s="69">
        <v>1419.6</v>
      </c>
      <c r="E147" s="126">
        <f t="shared" si="60"/>
        <v>1419.6</v>
      </c>
      <c r="F147" s="130">
        <v>1419.6</v>
      </c>
      <c r="G147" s="130">
        <v>0</v>
      </c>
      <c r="H147" s="130">
        <v>1319.24</v>
      </c>
      <c r="I147" s="185">
        <f t="shared" si="62"/>
        <v>92.930402930402934</v>
      </c>
      <c r="J147" s="185">
        <f t="shared" si="63"/>
        <v>92.930402930402934</v>
      </c>
    </row>
    <row r="148" spans="1:10" ht="56.25" x14ac:dyDescent="0.2">
      <c r="A148" s="212"/>
      <c r="B148" s="224"/>
      <c r="C148" s="73" t="s">
        <v>20</v>
      </c>
      <c r="D148" s="69">
        <v>0</v>
      </c>
      <c r="E148" s="126">
        <f t="shared" si="60"/>
        <v>0</v>
      </c>
      <c r="F148" s="130">
        <v>0</v>
      </c>
      <c r="G148" s="130">
        <v>0</v>
      </c>
      <c r="H148" s="130">
        <v>0</v>
      </c>
      <c r="I148" s="185">
        <v>0</v>
      </c>
      <c r="J148" s="185">
        <v>0</v>
      </c>
    </row>
    <row r="149" spans="1:10" ht="37.5" x14ac:dyDescent="0.2">
      <c r="A149" s="213"/>
      <c r="B149" s="225"/>
      <c r="C149" s="73" t="s">
        <v>18</v>
      </c>
      <c r="D149" s="69">
        <v>0</v>
      </c>
      <c r="E149" s="126">
        <f t="shared" si="60"/>
        <v>0</v>
      </c>
      <c r="F149" s="130">
        <v>0</v>
      </c>
      <c r="G149" s="130">
        <v>0</v>
      </c>
      <c r="H149" s="130">
        <v>0</v>
      </c>
      <c r="I149" s="185">
        <v>0</v>
      </c>
      <c r="J149" s="185">
        <v>0</v>
      </c>
    </row>
    <row r="150" spans="1:10" x14ac:dyDescent="0.25">
      <c r="A150" s="49"/>
      <c r="B150" s="74"/>
      <c r="C150" s="74"/>
      <c r="E150" s="68"/>
      <c r="H150" s="196"/>
    </row>
    <row r="151" spans="1:10" s="109" customFormat="1" ht="18.75" x14ac:dyDescent="0.3">
      <c r="A151" s="106"/>
      <c r="B151" s="106" t="s">
        <v>421</v>
      </c>
      <c r="C151" s="106"/>
      <c r="D151" s="107"/>
      <c r="E151" s="108"/>
      <c r="F151" s="107"/>
      <c r="G151" s="107"/>
      <c r="H151" s="107"/>
      <c r="I151" s="108"/>
      <c r="J151" s="108"/>
    </row>
    <row r="152" spans="1:10" s="109" customFormat="1" ht="18.75" x14ac:dyDescent="0.3">
      <c r="A152" s="106"/>
      <c r="B152" s="106" t="s">
        <v>370</v>
      </c>
      <c r="C152" s="106"/>
      <c r="D152" s="107"/>
      <c r="E152" s="108"/>
      <c r="F152" s="107" t="s">
        <v>332</v>
      </c>
      <c r="G152" s="107"/>
      <c r="H152" s="107"/>
      <c r="I152" s="108"/>
      <c r="J152" s="108"/>
    </row>
    <row r="153" spans="1:10" s="109" customFormat="1" ht="18.75" x14ac:dyDescent="0.3">
      <c r="A153" s="106"/>
      <c r="B153" s="106"/>
      <c r="C153" s="106"/>
      <c r="D153" s="107"/>
      <c r="E153" s="108"/>
      <c r="F153" s="107"/>
      <c r="G153" s="107"/>
      <c r="H153" s="107"/>
      <c r="I153" s="108"/>
      <c r="J153" s="108"/>
    </row>
    <row r="154" spans="1:10" x14ac:dyDescent="0.25">
      <c r="A154" s="110"/>
      <c r="B154" s="197" t="s">
        <v>371</v>
      </c>
      <c r="C154" s="110"/>
    </row>
    <row r="155" spans="1:10" x14ac:dyDescent="0.25">
      <c r="A155" s="63"/>
      <c r="B155" s="198" t="s">
        <v>372</v>
      </c>
      <c r="C155" s="63"/>
    </row>
    <row r="156" spans="1:10" x14ac:dyDescent="0.25">
      <c r="A156" s="325"/>
      <c r="B156" s="325"/>
      <c r="C156" s="199"/>
    </row>
    <row r="157" spans="1:10" ht="12.75" x14ac:dyDescent="0.2">
      <c r="A157" s="325"/>
      <c r="B157" s="325"/>
      <c r="C157" s="197"/>
      <c r="D157" s="48"/>
      <c r="F157" s="48"/>
      <c r="G157" s="48"/>
      <c r="H157" s="48"/>
    </row>
    <row r="158" spans="1:10" ht="12.75" x14ac:dyDescent="0.2">
      <c r="A158" s="325"/>
      <c r="B158" s="325"/>
      <c r="C158" s="200"/>
      <c r="D158" s="48"/>
      <c r="F158" s="48"/>
      <c r="G158" s="48"/>
      <c r="H158" s="48"/>
    </row>
    <row r="159" spans="1:10" ht="12.75" x14ac:dyDescent="0.2">
      <c r="A159" s="325"/>
      <c r="B159" s="325"/>
      <c r="C159" s="200"/>
      <c r="D159" s="48"/>
      <c r="F159" s="48"/>
      <c r="G159" s="48"/>
      <c r="H159" s="48"/>
    </row>
    <row r="160" spans="1:10" ht="12.75" x14ac:dyDescent="0.2">
      <c r="A160" s="325"/>
      <c r="B160" s="325"/>
      <c r="C160" s="200"/>
      <c r="D160" s="48"/>
      <c r="F160" s="48"/>
      <c r="G160" s="48"/>
      <c r="H160" s="48"/>
    </row>
    <row r="161" spans="1:8" ht="12.75" x14ac:dyDescent="0.2">
      <c r="A161" s="326"/>
      <c r="B161" s="327"/>
      <c r="C161" s="199"/>
      <c r="D161" s="48"/>
      <c r="F161" s="48"/>
      <c r="G161" s="48"/>
      <c r="H161" s="48"/>
    </row>
    <row r="162" spans="1:8" ht="12.75" x14ac:dyDescent="0.2">
      <c r="A162" s="326"/>
      <c r="B162" s="327"/>
      <c r="C162" s="197"/>
      <c r="D162" s="48"/>
      <c r="F162" s="48"/>
      <c r="G162" s="48"/>
      <c r="H162" s="48"/>
    </row>
    <row r="163" spans="1:8" ht="12.75" x14ac:dyDescent="0.2">
      <c r="A163" s="326"/>
      <c r="B163" s="327"/>
      <c r="C163" s="200"/>
      <c r="D163" s="48"/>
      <c r="F163" s="48"/>
      <c r="G163" s="48"/>
      <c r="H163" s="48"/>
    </row>
    <row r="164" spans="1:8" ht="12.75" x14ac:dyDescent="0.2">
      <c r="A164" s="326"/>
      <c r="B164" s="328"/>
      <c r="C164" s="200"/>
      <c r="D164" s="48"/>
      <c r="F164" s="48"/>
      <c r="G164" s="48"/>
      <c r="H164" s="48"/>
    </row>
    <row r="165" spans="1:8" ht="12.75" x14ac:dyDescent="0.2">
      <c r="A165" s="326"/>
      <c r="B165" s="328"/>
      <c r="C165" s="200"/>
      <c r="D165" s="48"/>
      <c r="F165" s="48"/>
      <c r="G165" s="48"/>
      <c r="H165" s="48"/>
    </row>
    <row r="166" spans="1:8" ht="12.75" x14ac:dyDescent="0.2">
      <c r="A166" s="325"/>
      <c r="B166" s="325"/>
      <c r="C166" s="199"/>
      <c r="D166" s="48"/>
      <c r="F166" s="48"/>
      <c r="G166" s="48"/>
      <c r="H166" s="48"/>
    </row>
    <row r="167" spans="1:8" ht="12.75" x14ac:dyDescent="0.2">
      <c r="A167" s="325"/>
      <c r="B167" s="325"/>
      <c r="C167" s="197"/>
      <c r="D167" s="48"/>
      <c r="F167" s="48"/>
      <c r="G167" s="48"/>
      <c r="H167" s="48"/>
    </row>
    <row r="168" spans="1:8" ht="12.75" x14ac:dyDescent="0.2">
      <c r="A168" s="325"/>
      <c r="B168" s="325"/>
      <c r="C168" s="200"/>
      <c r="D168" s="48"/>
      <c r="F168" s="48"/>
      <c r="G168" s="48"/>
      <c r="H168" s="48"/>
    </row>
    <row r="169" spans="1:8" ht="12.75" x14ac:dyDescent="0.2">
      <c r="A169" s="325"/>
      <c r="B169" s="325"/>
      <c r="C169" s="200"/>
      <c r="D169" s="48"/>
      <c r="F169" s="48"/>
      <c r="G169" s="48"/>
      <c r="H169" s="48"/>
    </row>
    <row r="170" spans="1:8" ht="12.75" x14ac:dyDescent="0.2">
      <c r="A170" s="325"/>
      <c r="B170" s="325"/>
      <c r="C170" s="200"/>
      <c r="D170" s="48"/>
      <c r="F170" s="48"/>
      <c r="G170" s="48"/>
      <c r="H170" s="48"/>
    </row>
    <row r="171" spans="1:8" ht="12.75" x14ac:dyDescent="0.2">
      <c r="A171" s="326"/>
      <c r="B171" s="326"/>
      <c r="C171" s="199"/>
      <c r="D171" s="48"/>
      <c r="F171" s="48"/>
      <c r="G171" s="48"/>
      <c r="H171" s="48"/>
    </row>
    <row r="172" spans="1:8" ht="12.75" x14ac:dyDescent="0.2">
      <c r="A172" s="326"/>
      <c r="B172" s="326"/>
      <c r="C172" s="197"/>
      <c r="D172" s="48"/>
      <c r="F172" s="48"/>
      <c r="G172" s="48"/>
      <c r="H172" s="48"/>
    </row>
    <row r="173" spans="1:8" ht="12.75" x14ac:dyDescent="0.2">
      <c r="A173" s="326"/>
      <c r="B173" s="326"/>
      <c r="C173" s="200"/>
      <c r="D173" s="48"/>
      <c r="F173" s="48"/>
      <c r="G173" s="48"/>
      <c r="H173" s="48"/>
    </row>
    <row r="174" spans="1:8" ht="12.75" x14ac:dyDescent="0.2">
      <c r="A174" s="326"/>
      <c r="B174" s="326"/>
      <c r="C174" s="200"/>
      <c r="D174" s="48"/>
      <c r="F174" s="48"/>
      <c r="G174" s="48"/>
      <c r="H174" s="48"/>
    </row>
    <row r="175" spans="1:8" ht="12.75" x14ac:dyDescent="0.2">
      <c r="A175" s="326"/>
      <c r="B175" s="326"/>
      <c r="C175" s="200"/>
      <c r="D175" s="48"/>
      <c r="F175" s="48"/>
      <c r="G175" s="48"/>
      <c r="H175" s="48"/>
    </row>
    <row r="176" spans="1:8" ht="12.75" x14ac:dyDescent="0.2">
      <c r="A176" s="326"/>
      <c r="B176" s="327"/>
      <c r="C176" s="199"/>
      <c r="D176" s="48"/>
      <c r="F176" s="48"/>
      <c r="G176" s="48"/>
      <c r="H176" s="48"/>
    </row>
    <row r="177" spans="1:8" ht="12.75" x14ac:dyDescent="0.2">
      <c r="A177" s="326"/>
      <c r="B177" s="327"/>
      <c r="C177" s="197"/>
      <c r="D177" s="48"/>
      <c r="F177" s="48"/>
      <c r="G177" s="48"/>
      <c r="H177" s="48"/>
    </row>
    <row r="178" spans="1:8" ht="12.75" x14ac:dyDescent="0.2">
      <c r="A178" s="326"/>
      <c r="B178" s="327"/>
      <c r="C178" s="200"/>
      <c r="D178" s="48"/>
      <c r="F178" s="48"/>
      <c r="G178" s="48"/>
      <c r="H178" s="48"/>
    </row>
    <row r="179" spans="1:8" ht="12.75" x14ac:dyDescent="0.2">
      <c r="A179" s="326"/>
      <c r="B179" s="328"/>
      <c r="C179" s="200"/>
      <c r="D179" s="48"/>
      <c r="F179" s="48"/>
      <c r="G179" s="48"/>
      <c r="H179" s="48"/>
    </row>
    <row r="180" spans="1:8" ht="12.75" x14ac:dyDescent="0.2">
      <c r="A180" s="326"/>
      <c r="B180" s="328"/>
      <c r="C180" s="200"/>
      <c r="D180" s="48"/>
      <c r="F180" s="48"/>
      <c r="G180" s="48"/>
      <c r="H180" s="48"/>
    </row>
    <row r="181" spans="1:8" ht="12.75" x14ac:dyDescent="0.2">
      <c r="A181" s="63"/>
      <c r="B181" s="63"/>
      <c r="C181" s="63"/>
      <c r="D181" s="48"/>
      <c r="F181" s="48"/>
      <c r="G181" s="48"/>
      <c r="H181" s="48"/>
    </row>
    <row r="182" spans="1:8" ht="12.75" x14ac:dyDescent="0.2">
      <c r="A182" s="63"/>
      <c r="B182" s="63"/>
      <c r="C182" s="63"/>
      <c r="D182" s="48"/>
      <c r="F182" s="48"/>
      <c r="G182" s="48"/>
      <c r="H182" s="48"/>
    </row>
    <row r="183" spans="1:8" ht="12.75" x14ac:dyDescent="0.2">
      <c r="A183" s="330"/>
      <c r="B183" s="327"/>
      <c r="C183" s="199"/>
      <c r="D183" s="48"/>
      <c r="F183" s="48"/>
      <c r="G183" s="48"/>
      <c r="H183" s="48"/>
    </row>
    <row r="184" spans="1:8" ht="12.75" x14ac:dyDescent="0.2">
      <c r="A184" s="330"/>
      <c r="B184" s="327"/>
      <c r="C184" s="197"/>
      <c r="D184" s="48"/>
      <c r="F184" s="48"/>
      <c r="G184" s="48"/>
      <c r="H184" s="48"/>
    </row>
    <row r="185" spans="1:8" ht="12.75" x14ac:dyDescent="0.2">
      <c r="A185" s="330"/>
      <c r="B185" s="327"/>
      <c r="C185" s="200"/>
      <c r="D185" s="48"/>
      <c r="F185" s="48"/>
      <c r="G185" s="48"/>
      <c r="H185" s="48"/>
    </row>
    <row r="186" spans="1:8" ht="12.75" x14ac:dyDescent="0.2">
      <c r="A186" s="331"/>
      <c r="B186" s="328"/>
      <c r="C186" s="200"/>
      <c r="D186" s="48"/>
      <c r="F186" s="48"/>
      <c r="G186" s="48"/>
      <c r="H186" s="48"/>
    </row>
    <row r="187" spans="1:8" ht="12.75" x14ac:dyDescent="0.2">
      <c r="A187" s="331"/>
      <c r="B187" s="328"/>
      <c r="C187" s="200"/>
      <c r="D187" s="48"/>
      <c r="F187" s="48"/>
      <c r="G187" s="48"/>
      <c r="H187" s="48"/>
    </row>
    <row r="188" spans="1:8" ht="12.75" x14ac:dyDescent="0.2">
      <c r="A188" s="325"/>
      <c r="B188" s="326"/>
      <c r="C188" s="199"/>
      <c r="D188" s="48"/>
      <c r="F188" s="48"/>
      <c r="G188" s="48"/>
      <c r="H188" s="48"/>
    </row>
    <row r="189" spans="1:8" ht="12.75" x14ac:dyDescent="0.2">
      <c r="A189" s="325"/>
      <c r="B189" s="326"/>
      <c r="C189" s="197"/>
      <c r="D189" s="48"/>
      <c r="F189" s="48"/>
      <c r="G189" s="48"/>
      <c r="H189" s="48"/>
    </row>
    <row r="190" spans="1:8" ht="12.75" x14ac:dyDescent="0.2">
      <c r="A190" s="325"/>
      <c r="B190" s="326"/>
      <c r="C190" s="200"/>
      <c r="D190" s="48"/>
      <c r="F190" s="48"/>
      <c r="G190" s="48"/>
      <c r="H190" s="48"/>
    </row>
    <row r="191" spans="1:8" ht="12.75" x14ac:dyDescent="0.2">
      <c r="A191" s="329"/>
      <c r="B191" s="326"/>
      <c r="C191" s="200"/>
      <c r="D191" s="48"/>
      <c r="F191" s="48"/>
      <c r="G191" s="48"/>
      <c r="H191" s="48"/>
    </row>
    <row r="192" spans="1:8" ht="12.75" x14ac:dyDescent="0.2">
      <c r="A192" s="325"/>
      <c r="B192" s="326"/>
      <c r="C192" s="200"/>
      <c r="D192" s="48"/>
      <c r="F192" s="48"/>
      <c r="G192" s="48"/>
      <c r="H192" s="48"/>
    </row>
    <row r="193" spans="1:8" ht="12.75" x14ac:dyDescent="0.2">
      <c r="A193" s="330"/>
      <c r="B193" s="327"/>
      <c r="C193" s="199"/>
      <c r="D193" s="48"/>
      <c r="F193" s="48"/>
      <c r="G193" s="48"/>
      <c r="H193" s="48"/>
    </row>
    <row r="194" spans="1:8" ht="12.75" x14ac:dyDescent="0.2">
      <c r="A194" s="330"/>
      <c r="B194" s="327"/>
      <c r="C194" s="197"/>
      <c r="D194" s="48"/>
      <c r="F194" s="48"/>
      <c r="G194" s="48"/>
      <c r="H194" s="48"/>
    </row>
    <row r="195" spans="1:8" ht="12.75" x14ac:dyDescent="0.2">
      <c r="A195" s="330"/>
      <c r="B195" s="327"/>
      <c r="C195" s="200"/>
      <c r="D195" s="48"/>
      <c r="F195" s="48"/>
      <c r="G195" s="48"/>
      <c r="H195" s="48"/>
    </row>
    <row r="196" spans="1:8" ht="12.75" x14ac:dyDescent="0.2">
      <c r="A196" s="331"/>
      <c r="B196" s="328"/>
      <c r="C196" s="200"/>
      <c r="D196" s="48"/>
      <c r="F196" s="48"/>
      <c r="G196" s="48"/>
      <c r="H196" s="48"/>
    </row>
    <row r="197" spans="1:8" ht="12.75" x14ac:dyDescent="0.2">
      <c r="A197" s="331"/>
      <c r="B197" s="328"/>
      <c r="C197" s="200"/>
      <c r="D197" s="48"/>
      <c r="F197" s="48"/>
      <c r="G197" s="48"/>
      <c r="H197" s="48"/>
    </row>
    <row r="198" spans="1:8" ht="12.75" x14ac:dyDescent="0.2">
      <c r="A198" s="325"/>
      <c r="B198" s="326"/>
      <c r="C198" s="199"/>
      <c r="D198" s="48"/>
      <c r="F198" s="48"/>
      <c r="G198" s="48"/>
      <c r="H198" s="48"/>
    </row>
    <row r="199" spans="1:8" ht="12.75" x14ac:dyDescent="0.2">
      <c r="A199" s="325"/>
      <c r="B199" s="326"/>
      <c r="C199" s="197"/>
      <c r="D199" s="48"/>
      <c r="F199" s="48"/>
      <c r="G199" s="48"/>
      <c r="H199" s="48"/>
    </row>
    <row r="200" spans="1:8" ht="12.75" x14ac:dyDescent="0.2">
      <c r="A200" s="325"/>
      <c r="B200" s="326"/>
      <c r="C200" s="200"/>
      <c r="D200" s="48"/>
      <c r="F200" s="48"/>
      <c r="G200" s="48"/>
      <c r="H200" s="48"/>
    </row>
    <row r="201" spans="1:8" ht="12.75" x14ac:dyDescent="0.2">
      <c r="A201" s="329"/>
      <c r="B201" s="326"/>
      <c r="C201" s="200"/>
      <c r="D201" s="48"/>
      <c r="F201" s="48"/>
      <c r="G201" s="48"/>
      <c r="H201" s="48"/>
    </row>
    <row r="202" spans="1:8" ht="12.75" x14ac:dyDescent="0.2">
      <c r="A202" s="325"/>
      <c r="B202" s="326"/>
      <c r="C202" s="200"/>
      <c r="D202" s="48"/>
      <c r="F202" s="48"/>
      <c r="G202" s="48"/>
      <c r="H202" s="48"/>
    </row>
    <row r="203" spans="1:8" ht="12.75" x14ac:dyDescent="0.2">
      <c r="A203" s="63"/>
      <c r="B203" s="63"/>
      <c r="C203" s="63"/>
      <c r="D203" s="48"/>
      <c r="F203" s="48"/>
      <c r="G203" s="48"/>
      <c r="H203" s="48"/>
    </row>
    <row r="204" spans="1:8" ht="12.75" x14ac:dyDescent="0.2">
      <c r="A204" s="63"/>
      <c r="B204" s="63"/>
      <c r="C204" s="63"/>
      <c r="D204" s="48"/>
      <c r="F204" s="48"/>
      <c r="G204" s="48"/>
      <c r="H204" s="48"/>
    </row>
    <row r="205" spans="1:8" ht="12.75" x14ac:dyDescent="0.2">
      <c r="A205" s="63"/>
      <c r="B205" s="63"/>
      <c r="C205" s="63"/>
      <c r="D205" s="48"/>
      <c r="F205" s="48"/>
      <c r="G205" s="48"/>
      <c r="H205" s="48"/>
    </row>
    <row r="206" spans="1:8" ht="12.75" x14ac:dyDescent="0.2">
      <c r="A206" s="63"/>
      <c r="B206" s="63"/>
      <c r="C206" s="63"/>
      <c r="D206" s="48"/>
      <c r="F206" s="48"/>
      <c r="G206" s="48"/>
      <c r="H206" s="48"/>
    </row>
    <row r="207" spans="1:8" ht="12.75" x14ac:dyDescent="0.2">
      <c r="A207" s="63"/>
      <c r="B207" s="63"/>
      <c r="C207" s="63"/>
      <c r="D207" s="48"/>
      <c r="F207" s="48"/>
      <c r="G207" s="48"/>
      <c r="H207" s="48"/>
    </row>
    <row r="208" spans="1:8" ht="12.75" x14ac:dyDescent="0.2">
      <c r="A208" s="63"/>
      <c r="B208" s="63"/>
      <c r="C208" s="63"/>
      <c r="D208" s="48"/>
      <c r="F208" s="48"/>
      <c r="G208" s="48"/>
      <c r="H208" s="48"/>
    </row>
    <row r="209" spans="2:8" ht="12.75" x14ac:dyDescent="0.2">
      <c r="B209" s="63"/>
      <c r="C209" s="63"/>
      <c r="D209" s="48"/>
      <c r="F209" s="48"/>
      <c r="G209" s="48"/>
      <c r="H209" s="48"/>
    </row>
    <row r="210" spans="2:8" ht="12.75" x14ac:dyDescent="0.2">
      <c r="B210" s="63"/>
      <c r="C210" s="63"/>
      <c r="D210" s="48"/>
      <c r="F210" s="48"/>
      <c r="G210" s="48"/>
      <c r="H210" s="48"/>
    </row>
  </sheetData>
  <mergeCells count="86">
    <mergeCell ref="A198:A202"/>
    <mergeCell ref="B198:B202"/>
    <mergeCell ref="A183:A187"/>
    <mergeCell ref="B183:B187"/>
    <mergeCell ref="A188:A192"/>
    <mergeCell ref="B188:B192"/>
    <mergeCell ref="A193:A197"/>
    <mergeCell ref="B193:B197"/>
    <mergeCell ref="A166:A170"/>
    <mergeCell ref="B166:B170"/>
    <mergeCell ref="A171:A175"/>
    <mergeCell ref="B171:B175"/>
    <mergeCell ref="A176:A180"/>
    <mergeCell ref="B176:B180"/>
    <mergeCell ref="A145:A149"/>
    <mergeCell ref="B145:B149"/>
    <mergeCell ref="A156:A160"/>
    <mergeCell ref="B156:B160"/>
    <mergeCell ref="A161:A165"/>
    <mergeCell ref="B161:B165"/>
    <mergeCell ref="A130:A134"/>
    <mergeCell ref="B130:B134"/>
    <mergeCell ref="A135:A139"/>
    <mergeCell ref="B135:B139"/>
    <mergeCell ref="A140:A144"/>
    <mergeCell ref="B140:B144"/>
    <mergeCell ref="A115:A119"/>
    <mergeCell ref="B115:B119"/>
    <mergeCell ref="A120:A124"/>
    <mergeCell ref="B120:B124"/>
    <mergeCell ref="A125:A129"/>
    <mergeCell ref="B125:B129"/>
    <mergeCell ref="A100:A104"/>
    <mergeCell ref="B100:B104"/>
    <mergeCell ref="A105:A109"/>
    <mergeCell ref="B105:B109"/>
    <mergeCell ref="A110:A114"/>
    <mergeCell ref="B110:B114"/>
    <mergeCell ref="A85:A89"/>
    <mergeCell ref="B85:B89"/>
    <mergeCell ref="A90:A94"/>
    <mergeCell ref="B90:B94"/>
    <mergeCell ref="A95:A99"/>
    <mergeCell ref="B95:B99"/>
    <mergeCell ref="A70:A74"/>
    <mergeCell ref="B70:B74"/>
    <mergeCell ref="A75:A79"/>
    <mergeCell ref="B75:B79"/>
    <mergeCell ref="A80:A84"/>
    <mergeCell ref="B80:B84"/>
    <mergeCell ref="A55:A59"/>
    <mergeCell ref="B55:B59"/>
    <mergeCell ref="A60:A64"/>
    <mergeCell ref="B60:B64"/>
    <mergeCell ref="A65:A69"/>
    <mergeCell ref="B65:B69"/>
    <mergeCell ref="A40:A44"/>
    <mergeCell ref="B40:B44"/>
    <mergeCell ref="A45:A49"/>
    <mergeCell ref="B45:B49"/>
    <mergeCell ref="A50:A54"/>
    <mergeCell ref="B50:B54"/>
    <mergeCell ref="A25:A29"/>
    <mergeCell ref="B25:B29"/>
    <mergeCell ref="A30:A34"/>
    <mergeCell ref="B30:B34"/>
    <mergeCell ref="A35:A39"/>
    <mergeCell ref="B35:B39"/>
    <mergeCell ref="A10:A14"/>
    <mergeCell ref="B10:B14"/>
    <mergeCell ref="A15:A19"/>
    <mergeCell ref="B15:B19"/>
    <mergeCell ref="A20:A24"/>
    <mergeCell ref="B20:B24"/>
    <mergeCell ref="A2:J4"/>
    <mergeCell ref="A5:A8"/>
    <mergeCell ref="B5:B8"/>
    <mergeCell ref="C5:C8"/>
    <mergeCell ref="D5:J5"/>
    <mergeCell ref="D6:D8"/>
    <mergeCell ref="E6:G6"/>
    <mergeCell ref="H6:H8"/>
    <mergeCell ref="I6:I8"/>
    <mergeCell ref="J6:J8"/>
    <mergeCell ref="E7:E8"/>
    <mergeCell ref="F7:G7"/>
  </mergeCells>
  <pageMargins left="0.7" right="0.7" top="0.75" bottom="0.75" header="0.3" footer="0.3"/>
  <pageSetup paperSize="9" scale="40" fitToHeight="0" orientation="portrait" r:id="rId1"/>
  <rowBreaks count="2" manualBreakCount="2">
    <brk id="49" max="9" man="1"/>
    <brk id="9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табл1Паспорт ГП</vt:lpstr>
      <vt:lpstr>отчет индикаторы</vt:lpstr>
      <vt:lpstr>отчет по плану</vt:lpstr>
      <vt:lpstr>отчет финансирование</vt:lpstr>
      <vt:lpstr>'отчет по плану'!Область_печати</vt:lpstr>
      <vt:lpstr>'отчет финансирование'!Область_печати</vt:lpstr>
      <vt:lpstr>'табл1Паспорт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Полякова Е.В.</cp:lastModifiedBy>
  <cp:lastPrinted>2017-02-10T12:00:24Z</cp:lastPrinted>
  <dcterms:created xsi:type="dcterms:W3CDTF">2005-05-11T09:34:44Z</dcterms:created>
  <dcterms:modified xsi:type="dcterms:W3CDTF">2017-03-24T06:45:21Z</dcterms:modified>
</cp:coreProperties>
</file>