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315" windowWidth="11340" windowHeight="6555" tabRatio="694" firstSheet="5" activeTab="6"/>
  </bookViews>
  <sheets>
    <sheet name="табл1Паспорт ГП" sheetId="60" state="hidden" r:id="rId1"/>
    <sheet name="1 индикаторы" sheetId="51" r:id="rId2"/>
    <sheet name="2 бюджет" sheetId="44" r:id="rId3"/>
    <sheet name="3 финансы" sheetId="45" r:id="rId4"/>
    <sheet name="5 план реализации 2015" sheetId="66" r:id="rId5"/>
    <sheet name="индикаторы жаглину" sheetId="65" r:id="rId6"/>
    <sheet name="отчет по плану жаглину" sheetId="67" r:id="rId7"/>
    <sheet name="отчет по бюджету жаглину" sheetId="68" r:id="rId8"/>
    <sheet name="Лист1" sheetId="69" r:id="rId9"/>
  </sheets>
  <definedNames>
    <definedName name="_xlnm._FilterDatabase" localSheetId="2" hidden="1">'2 бюджет'!$A$8:$L$40</definedName>
    <definedName name="_xlnm.Print_Titles" localSheetId="1">'1 индикаторы'!$8:$10</definedName>
    <definedName name="_xlnm.Print_Titles" localSheetId="2">'2 бюджет'!$5:$7</definedName>
    <definedName name="_xlnm.Print_Titles" localSheetId="3">'3 финансы'!$13:$14</definedName>
    <definedName name="_xlnm.Print_Titles" localSheetId="5">'индикаторы жаглину'!$3:$6</definedName>
    <definedName name="_xlnm.Print_Titles" localSheetId="0">'табл1Паспорт ГП'!#REF!</definedName>
    <definedName name="_xlnm.Print_Area" localSheetId="1">'1 индикаторы'!$A$1:$M$25</definedName>
    <definedName name="_xlnm.Print_Area" localSheetId="2">'2 бюджет'!$A$1:$L$47</definedName>
    <definedName name="_xlnm.Print_Area" localSheetId="3">'3 финансы'!$A$2:$K$151</definedName>
    <definedName name="_xlnm.Print_Area" localSheetId="4">'5 план реализации 2015'!$A$1:$H$157</definedName>
    <definedName name="_xlnm.Print_Area" localSheetId="5">'индикаторы жаглину'!$A$1:$N$24</definedName>
    <definedName name="_xlnm.Print_Area" localSheetId="7">'отчет по бюджету жаглину'!$A$1:$J$170</definedName>
    <definedName name="_xlnm.Print_Area" localSheetId="6">'отчет по плану жаглину'!$A$1:$P$149</definedName>
    <definedName name="_xlnm.Print_Area" localSheetId="0">'табл1Паспорт ГП'!$A$1:$B$89</definedName>
  </definedNames>
  <calcPr calcId="144525"/>
</workbook>
</file>

<file path=xl/calcChain.xml><?xml version="1.0" encoding="utf-8"?>
<calcChain xmlns="http://schemas.openxmlformats.org/spreadsheetml/2006/main">
  <c r="J120" i="68" l="1"/>
  <c r="I120" i="68"/>
  <c r="J75" i="68"/>
  <c r="I75" i="68"/>
  <c r="I15" i="68"/>
  <c r="J15" i="68"/>
  <c r="J20" i="68"/>
  <c r="J10" i="68"/>
  <c r="I10" i="68"/>
  <c r="J163" i="68"/>
  <c r="J160" i="68"/>
  <c r="H38" i="68" l="1"/>
  <c r="G25" i="68" l="1"/>
  <c r="F23" i="68" l="1"/>
  <c r="F20" i="68" s="1"/>
  <c r="E20" i="68" s="1"/>
  <c r="F163" i="68"/>
  <c r="E163" i="68" s="1"/>
  <c r="E11" i="68"/>
  <c r="E12" i="68"/>
  <c r="E14" i="68"/>
  <c r="E16" i="68"/>
  <c r="E17" i="68"/>
  <c r="E19" i="68"/>
  <c r="E21" i="68"/>
  <c r="E22" i="68"/>
  <c r="E24" i="68"/>
  <c r="E26" i="68"/>
  <c r="E27" i="68"/>
  <c r="E29" i="68"/>
  <c r="J29" i="68" s="1"/>
  <c r="E31" i="68"/>
  <c r="E32" i="68"/>
  <c r="E34" i="68"/>
  <c r="E36" i="68"/>
  <c r="E37" i="68"/>
  <c r="E39" i="68"/>
  <c r="E40" i="68"/>
  <c r="E41" i="68"/>
  <c r="E42" i="68"/>
  <c r="E43" i="68"/>
  <c r="E44" i="68"/>
  <c r="E46" i="68"/>
  <c r="E47" i="68"/>
  <c r="E49" i="68"/>
  <c r="E50" i="68"/>
  <c r="E51" i="68"/>
  <c r="E52" i="68"/>
  <c r="E53" i="68"/>
  <c r="E54" i="68"/>
  <c r="E56" i="68"/>
  <c r="E57" i="68"/>
  <c r="E59" i="68"/>
  <c r="E60" i="68"/>
  <c r="E61" i="68"/>
  <c r="E62" i="68"/>
  <c r="E63" i="68"/>
  <c r="E64" i="68"/>
  <c r="E66" i="68"/>
  <c r="E67" i="68"/>
  <c r="E69" i="68"/>
  <c r="E71" i="68"/>
  <c r="E72" i="68"/>
  <c r="E74" i="68"/>
  <c r="E76" i="68"/>
  <c r="E77" i="68"/>
  <c r="E79" i="68"/>
  <c r="E80" i="68"/>
  <c r="E81" i="68"/>
  <c r="E82" i="68"/>
  <c r="E83" i="68"/>
  <c r="E84" i="68"/>
  <c r="E86" i="68"/>
  <c r="E87" i="68"/>
  <c r="E89" i="68"/>
  <c r="E90" i="68"/>
  <c r="E91" i="68"/>
  <c r="E92" i="68"/>
  <c r="E93" i="68"/>
  <c r="E94" i="68"/>
  <c r="E95" i="68"/>
  <c r="E96" i="68"/>
  <c r="E97" i="68"/>
  <c r="E98" i="68"/>
  <c r="E99" i="68"/>
  <c r="E100" i="68"/>
  <c r="E101" i="68"/>
  <c r="E102" i="68"/>
  <c r="E103" i="68"/>
  <c r="E104" i="68"/>
  <c r="E105" i="68"/>
  <c r="E106" i="68"/>
  <c r="E107" i="68"/>
  <c r="E108" i="68"/>
  <c r="E109" i="68"/>
  <c r="E110" i="68"/>
  <c r="E111" i="68"/>
  <c r="E112" i="68"/>
  <c r="E113" i="68"/>
  <c r="E114" i="68"/>
  <c r="E115" i="68"/>
  <c r="E116" i="68"/>
  <c r="E117" i="68"/>
  <c r="E118" i="68"/>
  <c r="E119" i="68"/>
  <c r="E121" i="68"/>
  <c r="E122" i="68"/>
  <c r="E124" i="68"/>
  <c r="E126" i="68"/>
  <c r="E127" i="68"/>
  <c r="E129" i="68"/>
  <c r="E131" i="68"/>
  <c r="E132" i="68"/>
  <c r="E134" i="68"/>
  <c r="E136" i="68"/>
  <c r="E137" i="68"/>
  <c r="E138" i="68"/>
  <c r="E139" i="68"/>
  <c r="E141" i="68"/>
  <c r="E142" i="68"/>
  <c r="E144" i="68"/>
  <c r="E145" i="68"/>
  <c r="E146" i="68"/>
  <c r="E147" i="68"/>
  <c r="E148" i="68"/>
  <c r="E149" i="68"/>
  <c r="E150" i="68"/>
  <c r="E151" i="68"/>
  <c r="E152" i="68"/>
  <c r="E153" i="68"/>
  <c r="E154" i="68"/>
  <c r="E156" i="68"/>
  <c r="E157" i="68"/>
  <c r="E158" i="68"/>
  <c r="E159" i="68"/>
  <c r="E161" i="68"/>
  <c r="E162" i="68"/>
  <c r="E164" i="68"/>
  <c r="E23" i="68" l="1"/>
  <c r="G75" i="68"/>
  <c r="N25" i="67" l="1"/>
  <c r="H132" i="67" l="1"/>
  <c r="F143" i="68" s="1"/>
  <c r="M143" i="67"/>
  <c r="M141" i="67"/>
  <c r="M138" i="67"/>
  <c r="M134" i="67"/>
  <c r="M132" i="67"/>
  <c r="M130" i="67"/>
  <c r="M127" i="67"/>
  <c r="M124" i="67"/>
  <c r="M123" i="67"/>
  <c r="M112" i="67"/>
  <c r="M100" i="67"/>
  <c r="M98" i="67"/>
  <c r="M96" i="67"/>
  <c r="M94" i="67"/>
  <c r="M93" i="67"/>
  <c r="M92" i="67"/>
  <c r="M91" i="67"/>
  <c r="M90" i="67"/>
  <c r="M85" i="67"/>
  <c r="M66" i="67"/>
  <c r="M64" i="67"/>
  <c r="M58" i="67"/>
  <c r="M56" i="67"/>
  <c r="M53" i="67"/>
  <c r="M51" i="67"/>
  <c r="M49" i="67"/>
  <c r="M42" i="67"/>
  <c r="M35" i="67"/>
  <c r="M28" i="67"/>
  <c r="M27" i="67"/>
  <c r="M26" i="67"/>
  <c r="M15" i="67" s="1"/>
  <c r="M25" i="67"/>
  <c r="M14" i="67" s="1"/>
  <c r="M24" i="67"/>
  <c r="M23" i="67"/>
  <c r="M22" i="67"/>
  <c r="M20" i="67"/>
  <c r="M19" i="67"/>
  <c r="M18" i="67"/>
  <c r="M16" i="67"/>
  <c r="M97" i="67" l="1"/>
  <c r="M12" i="67"/>
  <c r="M13" i="67"/>
  <c r="M17" i="67"/>
  <c r="M21" i="67"/>
  <c r="F140" i="68"/>
  <c r="E140" i="68" s="1"/>
  <c r="E143" i="68"/>
  <c r="M122" i="67"/>
  <c r="M121" i="67" s="1"/>
  <c r="O35" i="67"/>
  <c r="O42" i="67"/>
  <c r="M11" i="67" l="1"/>
  <c r="M10" i="67" s="1"/>
  <c r="O21" i="67"/>
  <c r="O90" i="67"/>
  <c r="O100" i="67"/>
  <c r="O10" i="67"/>
  <c r="D15" i="68" l="1"/>
  <c r="D10" i="68"/>
  <c r="I91" i="67" l="1"/>
  <c r="H19" i="68" l="1"/>
  <c r="H35" i="68"/>
  <c r="H79" i="68"/>
  <c r="H143" i="68"/>
  <c r="H163" i="68"/>
  <c r="H14" i="68" l="1"/>
  <c r="N49" i="67"/>
  <c r="N53" i="67"/>
  <c r="N35" i="67" l="1"/>
  <c r="N85" i="67"/>
  <c r="N58" i="67"/>
  <c r="N18" i="67" l="1"/>
  <c r="N66" i="67"/>
  <c r="H22" i="67" l="1"/>
  <c r="H24" i="67"/>
  <c r="H92" i="67"/>
  <c r="I97" i="67"/>
  <c r="J107" i="67"/>
  <c r="I112" i="67"/>
  <c r="I124" i="67"/>
  <c r="I130" i="67"/>
  <c r="I143" i="67"/>
  <c r="H13" i="67" l="1"/>
  <c r="N132" i="67"/>
  <c r="I19" i="67"/>
  <c r="H19" i="67"/>
  <c r="N98" i="67" l="1"/>
  <c r="N97" i="67"/>
  <c r="N121" i="67"/>
  <c r="N130" i="67"/>
  <c r="N143" i="67"/>
  <c r="N124" i="67"/>
  <c r="J29" i="67"/>
  <c r="J89" i="67" l="1"/>
  <c r="I53" i="67" l="1"/>
  <c r="H48" i="68" s="1"/>
  <c r="H45" i="68" s="1"/>
  <c r="J48" i="67"/>
  <c r="I123" i="67"/>
  <c r="H123" i="67"/>
  <c r="N96" i="67"/>
  <c r="J129" i="67"/>
  <c r="J123" i="67" l="1"/>
  <c r="I94" i="67"/>
  <c r="N93" i="67" l="1"/>
  <c r="H93" i="67"/>
  <c r="N92" i="67" l="1"/>
  <c r="I92" i="67"/>
  <c r="I24" i="67"/>
  <c r="I13" i="67" s="1"/>
  <c r="H90" i="67" l="1"/>
  <c r="J103" i="67"/>
  <c r="N22" i="67" l="1"/>
  <c r="N23" i="67"/>
  <c r="N12" i="67" s="1"/>
  <c r="N24" i="67"/>
  <c r="N13" i="67" s="1"/>
  <c r="N14" i="67"/>
  <c r="N26" i="67"/>
  <c r="N15" i="67" s="1"/>
  <c r="N27" i="67"/>
  <c r="N16" i="67" s="1"/>
  <c r="N28" i="67"/>
  <c r="N17" i="67" s="1"/>
  <c r="N11" i="67" l="1"/>
  <c r="N21" i="67"/>
  <c r="N10" i="67"/>
  <c r="N42" i="67"/>
  <c r="N90" i="67"/>
  <c r="N100" i="67"/>
  <c r="N127" i="67"/>
  <c r="H105" i="66" l="1"/>
  <c r="H104" i="66"/>
  <c r="H103" i="66"/>
  <c r="H102" i="66"/>
  <c r="H101" i="66"/>
  <c r="H100" i="66"/>
  <c r="H38" i="66"/>
  <c r="H26" i="66" s="1"/>
  <c r="H36" i="66"/>
  <c r="H133" i="66"/>
  <c r="H155" i="66"/>
  <c r="C156" i="66"/>
  <c r="C155" i="66"/>
  <c r="H160" i="68"/>
  <c r="F160" i="68"/>
  <c r="E160" i="68" s="1"/>
  <c r="H75" i="66"/>
  <c r="H62" i="66"/>
  <c r="I161" i="68" l="1"/>
  <c r="I162" i="68"/>
  <c r="I163" i="68"/>
  <c r="I164" i="68"/>
  <c r="H140" i="68" l="1"/>
  <c r="H155" i="68"/>
  <c r="F155" i="68"/>
  <c r="E155" i="68" s="1"/>
  <c r="F135" i="68"/>
  <c r="E135" i="68" s="1"/>
  <c r="G78" i="68"/>
  <c r="I22" i="67"/>
  <c r="F9" i="69"/>
  <c r="I85" i="67"/>
  <c r="H73" i="68" s="1"/>
  <c r="H70" i="68" s="1"/>
  <c r="H96" i="67" l="1"/>
  <c r="I96" i="67"/>
  <c r="I28" i="67"/>
  <c r="I27" i="67"/>
  <c r="I16" i="67" s="1"/>
  <c r="H94" i="67"/>
  <c r="I26" i="67"/>
  <c r="I15" i="67" s="1"/>
  <c r="I42" i="67"/>
  <c r="H33" i="68" s="1"/>
  <c r="H30" i="68" s="1"/>
  <c r="I17" i="67" l="1"/>
  <c r="H23" i="67"/>
  <c r="I127" i="67" l="1"/>
  <c r="H133" i="68" s="1"/>
  <c r="H130" i="68" s="1"/>
  <c r="J101" i="67"/>
  <c r="J102" i="67"/>
  <c r="I70" i="68" l="1"/>
  <c r="H13" i="65" l="1"/>
  <c r="H8" i="65" l="1"/>
  <c r="H19" i="65"/>
  <c r="H17" i="65"/>
  <c r="H12" i="65"/>
  <c r="H14" i="65"/>
  <c r="H15" i="65"/>
  <c r="H11" i="65"/>
  <c r="H9" i="65"/>
  <c r="H100" i="67" l="1"/>
  <c r="F88" i="68" s="1"/>
  <c r="F85" i="68" s="1"/>
  <c r="I58" i="67"/>
  <c r="H58" i="68" s="1"/>
  <c r="H53" i="67"/>
  <c r="F48" i="68" s="1"/>
  <c r="H42" i="67"/>
  <c r="F30" i="68" s="1"/>
  <c r="E30" i="68" s="1"/>
  <c r="H35" i="67"/>
  <c r="E166" i="68"/>
  <c r="A166" i="68"/>
  <c r="F45" i="68" l="1"/>
  <c r="E45" i="68" s="1"/>
  <c r="E48" i="68"/>
  <c r="F25" i="68"/>
  <c r="E25" i="68" s="1"/>
  <c r="F33" i="68"/>
  <c r="E33" i="68" s="1"/>
  <c r="I100" i="67"/>
  <c r="H88" i="68" s="1"/>
  <c r="I49" i="67"/>
  <c r="I35" i="67"/>
  <c r="H28" i="68" s="1"/>
  <c r="H25" i="68" s="1"/>
  <c r="I33" i="67"/>
  <c r="H23" i="68" s="1"/>
  <c r="H20" i="68" s="1"/>
  <c r="I20" i="68" s="1"/>
  <c r="I25" i="67"/>
  <c r="I93" i="67"/>
  <c r="I23" i="67"/>
  <c r="F28" i="68" l="1"/>
  <c r="E28" i="68" s="1"/>
  <c r="H85" i="68"/>
  <c r="H78" i="68"/>
  <c r="H75" i="68" s="1"/>
  <c r="I12" i="67"/>
  <c r="I21" i="67"/>
  <c r="H18" i="68" s="1"/>
  <c r="I90" i="67"/>
  <c r="I14" i="67"/>
  <c r="I122" i="67"/>
  <c r="I132" i="67"/>
  <c r="I11" i="67" l="1"/>
  <c r="I121" i="67"/>
  <c r="I18" i="67"/>
  <c r="J33" i="67"/>
  <c r="H91" i="67"/>
  <c r="H123" i="68" l="1"/>
  <c r="H120" i="68" s="1"/>
  <c r="I10" i="67"/>
  <c r="H13" i="68"/>
  <c r="H26" i="67"/>
  <c r="H66" i="67" l="1"/>
  <c r="F68" i="68" s="1"/>
  <c r="F65" i="68" l="1"/>
  <c r="E65" i="68" s="1"/>
  <c r="E68" i="68"/>
  <c r="J31" i="67"/>
  <c r="J34" i="67"/>
  <c r="J36" i="67"/>
  <c r="J37" i="67"/>
  <c r="J38" i="67"/>
  <c r="J39" i="67"/>
  <c r="J40" i="67"/>
  <c r="J41" i="67"/>
  <c r="J43" i="67"/>
  <c r="J44" i="67"/>
  <c r="J45" i="67"/>
  <c r="J46" i="67"/>
  <c r="J47" i="67"/>
  <c r="J50" i="67"/>
  <c r="J53" i="67"/>
  <c r="J54" i="67"/>
  <c r="J59" i="67"/>
  <c r="J66" i="67"/>
  <c r="J73" i="67"/>
  <c r="J86" i="67"/>
  <c r="J91" i="67"/>
  <c r="J92" i="67"/>
  <c r="J93" i="67"/>
  <c r="J94" i="67"/>
  <c r="J96" i="67"/>
  <c r="J104" i="67"/>
  <c r="J105" i="67"/>
  <c r="J108" i="67"/>
  <c r="J109" i="67"/>
  <c r="J110" i="67"/>
  <c r="J111" i="67"/>
  <c r="J125" i="67"/>
  <c r="J128" i="67"/>
  <c r="J133" i="67"/>
  <c r="J135" i="67"/>
  <c r="J136" i="67"/>
  <c r="J137" i="67"/>
  <c r="J139" i="67"/>
  <c r="J140" i="67"/>
  <c r="J142" i="67"/>
  <c r="J144" i="67"/>
  <c r="J19" i="67"/>
  <c r="J14" i="68" l="1"/>
  <c r="J19" i="68"/>
  <c r="J23" i="68"/>
  <c r="J30" i="68"/>
  <c r="J33" i="68"/>
  <c r="J39" i="68"/>
  <c r="J40" i="68"/>
  <c r="J43" i="68"/>
  <c r="J45" i="68"/>
  <c r="J48" i="68"/>
  <c r="J65" i="68"/>
  <c r="J68" i="68"/>
  <c r="J79" i="68"/>
  <c r="J90" i="68"/>
  <c r="J91" i="68"/>
  <c r="J92" i="68"/>
  <c r="J93" i="68"/>
  <c r="J94" i="68"/>
  <c r="J95" i="68"/>
  <c r="J96" i="68"/>
  <c r="J97" i="68"/>
  <c r="J98" i="68"/>
  <c r="J99" i="68"/>
  <c r="J100" i="68"/>
  <c r="J103" i="68"/>
  <c r="J105" i="68"/>
  <c r="J109" i="68"/>
  <c r="J110" i="68"/>
  <c r="J114" i="68"/>
  <c r="J115" i="68"/>
  <c r="J119" i="68"/>
  <c r="J140" i="68"/>
  <c r="J143" i="68"/>
  <c r="J145" i="68"/>
  <c r="J146" i="68"/>
  <c r="J147" i="68"/>
  <c r="J148" i="68"/>
  <c r="J149" i="68"/>
  <c r="J150" i="68"/>
  <c r="J151" i="68"/>
  <c r="J152" i="68"/>
  <c r="J153" i="68"/>
  <c r="J154" i="68"/>
  <c r="I14" i="68"/>
  <c r="I18" i="68"/>
  <c r="I19" i="68"/>
  <c r="I23" i="68"/>
  <c r="I30" i="68"/>
  <c r="I33" i="68"/>
  <c r="I35" i="68"/>
  <c r="I38" i="68"/>
  <c r="I39" i="68"/>
  <c r="I40" i="68"/>
  <c r="I43" i="68"/>
  <c r="I45" i="68"/>
  <c r="I48" i="68"/>
  <c r="I55" i="68"/>
  <c r="I58" i="68"/>
  <c r="I60" i="68"/>
  <c r="I63" i="68"/>
  <c r="I65" i="68"/>
  <c r="I68" i="68"/>
  <c r="I78" i="68"/>
  <c r="I79" i="68"/>
  <c r="I80" i="68"/>
  <c r="I83" i="68"/>
  <c r="I85" i="68"/>
  <c r="I88" i="68"/>
  <c r="I90" i="68"/>
  <c r="I91" i="68"/>
  <c r="I92" i="68"/>
  <c r="I93" i="68"/>
  <c r="I94" i="68"/>
  <c r="I95" i="68"/>
  <c r="I96" i="68"/>
  <c r="I97" i="68"/>
  <c r="I98" i="68"/>
  <c r="I99" i="68"/>
  <c r="I100" i="68"/>
  <c r="I103" i="68"/>
  <c r="I105" i="68"/>
  <c r="I109" i="68"/>
  <c r="I110" i="68"/>
  <c r="I114" i="68"/>
  <c r="I115" i="68"/>
  <c r="I119" i="68"/>
  <c r="I123" i="68"/>
  <c r="I125" i="68"/>
  <c r="I128" i="68"/>
  <c r="I130" i="68"/>
  <c r="I133" i="68"/>
  <c r="I135" i="68"/>
  <c r="I138" i="68"/>
  <c r="I140" i="68"/>
  <c r="I143" i="68"/>
  <c r="I145" i="68"/>
  <c r="I146" i="68"/>
  <c r="I147" i="68"/>
  <c r="I148" i="68"/>
  <c r="I149" i="68"/>
  <c r="I150" i="68"/>
  <c r="I151" i="68"/>
  <c r="I152" i="68"/>
  <c r="I153" i="68"/>
  <c r="I154" i="68"/>
  <c r="I160" i="68"/>
  <c r="H143" i="67" l="1"/>
  <c r="J143" i="67" s="1"/>
  <c r="H141" i="67"/>
  <c r="J141" i="67" s="1"/>
  <c r="H138" i="67"/>
  <c r="J138" i="67" s="1"/>
  <c r="H134" i="67"/>
  <c r="J134" i="67" s="1"/>
  <c r="J132" i="67"/>
  <c r="H130" i="67"/>
  <c r="H127" i="67"/>
  <c r="H124" i="67"/>
  <c r="F128" i="68" s="1"/>
  <c r="H112" i="67"/>
  <c r="J100" i="67"/>
  <c r="H98" i="67"/>
  <c r="H85" i="67"/>
  <c r="H64" i="67"/>
  <c r="H58" i="67"/>
  <c r="F58" i="68" s="1"/>
  <c r="H56" i="67"/>
  <c r="H51" i="67"/>
  <c r="H49" i="67"/>
  <c r="F38" i="68" s="1"/>
  <c r="J42" i="67"/>
  <c r="J35" i="67"/>
  <c r="H28" i="67"/>
  <c r="H17" i="67" s="1"/>
  <c r="H27" i="67"/>
  <c r="H25" i="67"/>
  <c r="J23" i="67"/>
  <c r="H20" i="67"/>
  <c r="H18" i="67"/>
  <c r="J18" i="67" s="1"/>
  <c r="J85" i="67" l="1"/>
  <c r="F73" i="68"/>
  <c r="E128" i="68"/>
  <c r="J128" i="68" s="1"/>
  <c r="F125" i="68"/>
  <c r="J127" i="67"/>
  <c r="F133" i="68"/>
  <c r="F55" i="68"/>
  <c r="E55" i="68" s="1"/>
  <c r="J55" i="68" s="1"/>
  <c r="E58" i="68"/>
  <c r="J58" i="68" s="1"/>
  <c r="F35" i="68"/>
  <c r="E35" i="68" s="1"/>
  <c r="J35" i="68" s="1"/>
  <c r="E38" i="68"/>
  <c r="J38" i="68" s="1"/>
  <c r="F18" i="68"/>
  <c r="J124" i="67"/>
  <c r="H122" i="67"/>
  <c r="G20" i="67"/>
  <c r="J58" i="67"/>
  <c r="H97" i="67"/>
  <c r="J90" i="67" s="1"/>
  <c r="J13" i="67"/>
  <c r="J24" i="67"/>
  <c r="H16" i="67"/>
  <c r="J16" i="67" s="1"/>
  <c r="J27" i="67"/>
  <c r="J49" i="67"/>
  <c r="H12" i="67"/>
  <c r="J12" i="67" s="1"/>
  <c r="H15" i="67"/>
  <c r="J15" i="67" s="1"/>
  <c r="J26" i="67"/>
  <c r="J17" i="67"/>
  <c r="J28" i="67"/>
  <c r="H14" i="67"/>
  <c r="J14" i="67" s="1"/>
  <c r="J25" i="67"/>
  <c r="E125" i="68" l="1"/>
  <c r="J125" i="68" s="1"/>
  <c r="F15" i="68"/>
  <c r="E15" i="68" s="1"/>
  <c r="E18" i="68"/>
  <c r="J18" i="68" s="1"/>
  <c r="E133" i="68"/>
  <c r="J133" i="68" s="1"/>
  <c r="F130" i="68"/>
  <c r="E130" i="68" s="1"/>
  <c r="J130" i="68" s="1"/>
  <c r="F70" i="68"/>
  <c r="E70" i="68" s="1"/>
  <c r="J70" i="68" s="1"/>
  <c r="E73" i="68"/>
  <c r="J73" i="68" s="1"/>
  <c r="H121" i="67"/>
  <c r="J121" i="67" s="1"/>
  <c r="J122" i="67"/>
  <c r="H11" i="67"/>
  <c r="H21" i="67"/>
  <c r="G21" i="67" s="1"/>
  <c r="J97" i="67"/>
  <c r="J22" i="67"/>
  <c r="E91" i="45"/>
  <c r="F120" i="68" l="1"/>
  <c r="H10" i="67"/>
  <c r="J10" i="67" s="1"/>
  <c r="J21" i="67"/>
  <c r="J11" i="67"/>
  <c r="E41" i="45"/>
  <c r="E31" i="45"/>
  <c r="F123" i="68" l="1"/>
  <c r="E123" i="68" s="1"/>
  <c r="J123" i="68" s="1"/>
  <c r="E120" i="68"/>
  <c r="E119" i="45"/>
  <c r="E16" i="44"/>
  <c r="D44" i="44"/>
  <c r="E41" i="44"/>
  <c r="D41" i="44" s="1"/>
  <c r="D82" i="45" l="1"/>
  <c r="K82" i="45"/>
  <c r="J82" i="45"/>
  <c r="I82" i="45"/>
  <c r="H82" i="45"/>
  <c r="G82" i="45"/>
  <c r="F82" i="45"/>
  <c r="E82" i="45"/>
  <c r="D83" i="45"/>
  <c r="K83" i="45"/>
  <c r="J83" i="45"/>
  <c r="I83" i="45"/>
  <c r="H83" i="45"/>
  <c r="G83" i="45"/>
  <c r="F83" i="45"/>
  <c r="E83" i="45"/>
  <c r="K84" i="45"/>
  <c r="J84" i="45"/>
  <c r="I84" i="45"/>
  <c r="H84" i="45"/>
  <c r="G84" i="45"/>
  <c r="F84" i="45"/>
  <c r="E84" i="45"/>
  <c r="K85" i="45"/>
  <c r="J85" i="45"/>
  <c r="I85" i="45"/>
  <c r="H85" i="45"/>
  <c r="G85" i="45"/>
  <c r="F85" i="45"/>
  <c r="E85" i="45"/>
  <c r="D117" i="45"/>
  <c r="K117" i="45"/>
  <c r="J117" i="45"/>
  <c r="I117" i="45"/>
  <c r="H117" i="45"/>
  <c r="G117" i="45"/>
  <c r="F117" i="45"/>
  <c r="E117" i="45"/>
  <c r="D118" i="45"/>
  <c r="K118" i="45"/>
  <c r="J118" i="45"/>
  <c r="I118" i="45"/>
  <c r="H118" i="45"/>
  <c r="G118" i="45"/>
  <c r="F118" i="45"/>
  <c r="E118" i="45"/>
  <c r="K119" i="45"/>
  <c r="J119" i="45"/>
  <c r="I119" i="45"/>
  <c r="H119" i="45"/>
  <c r="G119" i="45"/>
  <c r="D120" i="45"/>
  <c r="K120" i="45"/>
  <c r="J120" i="45"/>
  <c r="I120" i="45"/>
  <c r="H120" i="45"/>
  <c r="G120" i="45"/>
  <c r="F120" i="45"/>
  <c r="E120" i="45"/>
  <c r="E116" i="45" l="1"/>
  <c r="E18" i="45"/>
  <c r="K11" i="44"/>
  <c r="J11" i="44"/>
  <c r="I11" i="44"/>
  <c r="H11" i="44"/>
  <c r="G11" i="44"/>
  <c r="F11" i="44"/>
  <c r="E11" i="44"/>
  <c r="D11" i="44" l="1"/>
  <c r="H137" i="66"/>
  <c r="H25" i="66"/>
  <c r="H94" i="66"/>
  <c r="H148" i="66" l="1"/>
  <c r="H30" i="66" l="1"/>
  <c r="H19" i="66" s="1"/>
  <c r="H31" i="66"/>
  <c r="H20" i="66" s="1"/>
  <c r="H32" i="66"/>
  <c r="H21" i="66" s="1"/>
  <c r="H33" i="66"/>
  <c r="H22" i="66" s="1"/>
  <c r="H34" i="66"/>
  <c r="H23" i="66" s="1"/>
  <c r="H35" i="66"/>
  <c r="H24" i="66" s="1"/>
  <c r="H153" i="66" l="1"/>
  <c r="H151" i="66"/>
  <c r="H144" i="66"/>
  <c r="H142" i="66"/>
  <c r="H140" i="66"/>
  <c r="H134" i="66"/>
  <c r="H121" i="66"/>
  <c r="H109" i="66"/>
  <c r="H107" i="66"/>
  <c r="H73" i="66"/>
  <c r="H67" i="66"/>
  <c r="H65" i="66"/>
  <c r="H60" i="66"/>
  <c r="H57" i="66"/>
  <c r="H50" i="66"/>
  <c r="H43" i="66"/>
  <c r="H40" i="66"/>
  <c r="H27" i="66"/>
  <c r="H132" i="66" l="1"/>
  <c r="H131" i="66" s="1"/>
  <c r="H106" i="66"/>
  <c r="H99" i="66" s="1"/>
  <c r="H29" i="66"/>
  <c r="H28" i="66" s="1"/>
  <c r="H18" i="66" l="1"/>
  <c r="H17" i="66" s="1"/>
  <c r="H11" i="66" s="1"/>
  <c r="F16" i="44" l="1"/>
  <c r="G16" i="44"/>
  <c r="H16" i="44"/>
  <c r="I16" i="44"/>
  <c r="J16" i="44"/>
  <c r="K16" i="44"/>
  <c r="F15" i="44"/>
  <c r="G15" i="44"/>
  <c r="H15" i="44"/>
  <c r="I15" i="44"/>
  <c r="J15" i="44"/>
  <c r="K15" i="44"/>
  <c r="E15" i="44"/>
  <c r="F14" i="44"/>
  <c r="G14" i="44"/>
  <c r="H14" i="44"/>
  <c r="I14" i="44"/>
  <c r="J14" i="44"/>
  <c r="K14" i="44"/>
  <c r="E14" i="44"/>
  <c r="F13" i="44"/>
  <c r="G13" i="44"/>
  <c r="H13" i="44"/>
  <c r="I13" i="44"/>
  <c r="J13" i="44"/>
  <c r="K13" i="44"/>
  <c r="E13" i="44"/>
  <c r="F12" i="44"/>
  <c r="G12" i="44"/>
  <c r="H12" i="44"/>
  <c r="I12" i="44"/>
  <c r="J12" i="44"/>
  <c r="K12" i="44"/>
  <c r="E12" i="44"/>
  <c r="D16" i="44" l="1"/>
  <c r="D15" i="44"/>
  <c r="D14" i="44"/>
  <c r="L13" i="44"/>
  <c r="D13" i="44"/>
  <c r="D12" i="44"/>
  <c r="F10" i="44"/>
  <c r="G10" i="44"/>
  <c r="H10" i="44"/>
  <c r="I10" i="44"/>
  <c r="J10" i="44"/>
  <c r="K10" i="44"/>
  <c r="E10" i="44"/>
  <c r="D40" i="44"/>
  <c r="D38" i="44"/>
  <c r="D39" i="44"/>
  <c r="D37" i="44"/>
  <c r="D36" i="44"/>
  <c r="D35" i="44"/>
  <c r="D34" i="44"/>
  <c r="F32" i="44"/>
  <c r="G32" i="44"/>
  <c r="H32" i="44"/>
  <c r="I32" i="44"/>
  <c r="J32" i="44"/>
  <c r="K32" i="44"/>
  <c r="E32" i="44"/>
  <c r="F20" i="44"/>
  <c r="G20" i="44"/>
  <c r="H20" i="44"/>
  <c r="I20" i="44"/>
  <c r="J20" i="44"/>
  <c r="K20" i="44"/>
  <c r="E20" i="44"/>
  <c r="D28" i="44"/>
  <c r="D27" i="44"/>
  <c r="D26" i="44"/>
  <c r="D25" i="44"/>
  <c r="D24" i="44"/>
  <c r="D23" i="44"/>
  <c r="H8" i="44" l="1"/>
  <c r="D10" i="44"/>
  <c r="I8" i="44"/>
  <c r="D32" i="44"/>
  <c r="K8" i="44"/>
  <c r="G8" i="44"/>
  <c r="J8" i="44"/>
  <c r="F8" i="44"/>
  <c r="D29" i="45"/>
  <c r="F24" i="45" l="1"/>
  <c r="G24" i="45"/>
  <c r="H24" i="45"/>
  <c r="I24" i="45"/>
  <c r="J24" i="45"/>
  <c r="K24" i="45"/>
  <c r="E24" i="45"/>
  <c r="E8" i="44"/>
  <c r="D29" i="44"/>
  <c r="D78" i="45"/>
  <c r="F91" i="45" l="1"/>
  <c r="G91" i="45"/>
  <c r="H91" i="45"/>
  <c r="I91" i="45"/>
  <c r="J91" i="45"/>
  <c r="K91" i="45"/>
  <c r="E131" i="45" l="1"/>
  <c r="F119" i="45"/>
  <c r="D17" i="44" l="1"/>
  <c r="D18" i="44"/>
  <c r="D8" i="44" l="1"/>
  <c r="D22" i="44"/>
  <c r="D30" i="44"/>
  <c r="D20" i="44" l="1"/>
  <c r="E19" i="45" l="1"/>
  <c r="G19" i="45"/>
  <c r="H19" i="45"/>
  <c r="I19" i="45"/>
  <c r="J19" i="45"/>
  <c r="E25" i="45"/>
  <c r="F25" i="45"/>
  <c r="G25" i="45"/>
  <c r="H25" i="45"/>
  <c r="I25" i="45"/>
  <c r="J25" i="45"/>
  <c r="K25" i="45"/>
  <c r="F23" i="45"/>
  <c r="G23" i="45"/>
  <c r="H23" i="45"/>
  <c r="I23" i="45"/>
  <c r="J23" i="45"/>
  <c r="K23" i="45"/>
  <c r="E22" i="45"/>
  <c r="F22" i="45"/>
  <c r="G22" i="45"/>
  <c r="H22" i="45"/>
  <c r="I22" i="45"/>
  <c r="J22" i="45"/>
  <c r="K22" i="45"/>
  <c r="D22" i="45"/>
  <c r="D115" i="45"/>
  <c r="K111" i="45"/>
  <c r="I111" i="45"/>
  <c r="H111" i="45"/>
  <c r="G111" i="45"/>
  <c r="F111" i="45"/>
  <c r="E111" i="45"/>
  <c r="D110" i="45"/>
  <c r="K106" i="45"/>
  <c r="J106" i="45"/>
  <c r="I106" i="45"/>
  <c r="H106" i="45"/>
  <c r="G106" i="45"/>
  <c r="F106" i="45"/>
  <c r="E106" i="45"/>
  <c r="D105" i="45"/>
  <c r="J101" i="45"/>
  <c r="I101" i="45"/>
  <c r="H101" i="45"/>
  <c r="G101" i="45"/>
  <c r="F101" i="45"/>
  <c r="E101" i="45"/>
  <c r="D99" i="45"/>
  <c r="K96" i="45"/>
  <c r="J96" i="45"/>
  <c r="I96" i="45"/>
  <c r="H96" i="45"/>
  <c r="G96" i="45"/>
  <c r="F96" i="45"/>
  <c r="E96" i="45"/>
  <c r="F19" i="45" l="1"/>
  <c r="K19" i="45"/>
  <c r="D19" i="45" s="1"/>
  <c r="H18" i="45"/>
  <c r="D17" i="45"/>
  <c r="K20" i="45"/>
  <c r="E20" i="45"/>
  <c r="K18" i="45"/>
  <c r="J18" i="45"/>
  <c r="I18" i="45"/>
  <c r="G18" i="45"/>
  <c r="K17" i="45"/>
  <c r="J17" i="45"/>
  <c r="I17" i="45"/>
  <c r="H17" i="45"/>
  <c r="G17" i="45"/>
  <c r="F17" i="45"/>
  <c r="E17" i="45"/>
  <c r="F18" i="45"/>
  <c r="D23" i="45"/>
  <c r="D18" i="45" s="1"/>
  <c r="I20" i="45"/>
  <c r="H20" i="45"/>
  <c r="G20" i="45"/>
  <c r="F20" i="45"/>
  <c r="J20" i="45"/>
  <c r="D101" i="45"/>
  <c r="K81" i="45"/>
  <c r="J81" i="45"/>
  <c r="D106" i="45"/>
  <c r="G81" i="45"/>
  <c r="F81" i="45"/>
  <c r="I81" i="45"/>
  <c r="E81" i="45"/>
  <c r="D96" i="45"/>
  <c r="D111" i="45"/>
  <c r="H81" i="45"/>
  <c r="D20" i="45" l="1"/>
  <c r="L20" i="44"/>
  <c r="E71" i="45" l="1"/>
  <c r="F66" i="45" l="1"/>
  <c r="G66" i="45"/>
  <c r="H66" i="45"/>
  <c r="I66" i="45"/>
  <c r="J66" i="45"/>
  <c r="K66" i="45"/>
  <c r="E66" i="45"/>
  <c r="E26" i="45" l="1"/>
  <c r="D95" i="45"/>
  <c r="D85" i="45" s="1"/>
  <c r="D94" i="45"/>
  <c r="D89" i="45"/>
  <c r="K86" i="45"/>
  <c r="J86" i="45"/>
  <c r="I86" i="45"/>
  <c r="H86" i="45"/>
  <c r="G86" i="45"/>
  <c r="F86" i="45"/>
  <c r="F116" i="45"/>
  <c r="G116" i="45"/>
  <c r="H116" i="45"/>
  <c r="I116" i="45"/>
  <c r="J116" i="45"/>
  <c r="K116" i="45"/>
  <c r="E121" i="45"/>
  <c r="F121" i="45"/>
  <c r="G121" i="45"/>
  <c r="H121" i="45"/>
  <c r="I121" i="45"/>
  <c r="J121" i="45"/>
  <c r="K121" i="45"/>
  <c r="D124" i="45"/>
  <c r="E126" i="45"/>
  <c r="G126" i="45"/>
  <c r="H126" i="45"/>
  <c r="I126" i="45"/>
  <c r="J126" i="45"/>
  <c r="K126" i="45"/>
  <c r="D129" i="45"/>
  <c r="D134" i="45"/>
  <c r="D84" i="45" l="1"/>
  <c r="D86" i="45"/>
  <c r="D131" i="45"/>
  <c r="D126" i="45"/>
  <c r="D121" i="45"/>
  <c r="D91" i="45"/>
  <c r="D116" i="45"/>
  <c r="H71" i="45" l="1"/>
  <c r="D34" i="45" l="1"/>
  <c r="D39" i="45"/>
  <c r="D44" i="45"/>
  <c r="D45" i="45"/>
  <c r="D49" i="45"/>
  <c r="D54" i="45"/>
  <c r="D64" i="45"/>
  <c r="D69" i="45"/>
  <c r="D66" i="45" s="1"/>
  <c r="D74" i="45"/>
  <c r="D75" i="45"/>
  <c r="D79" i="45"/>
  <c r="D139" i="45"/>
  <c r="D149" i="45"/>
  <c r="D119" i="45" l="1"/>
  <c r="D25" i="45"/>
  <c r="D24" i="45"/>
  <c r="D81" i="45"/>
  <c r="E76" i="45"/>
  <c r="D21" i="45" l="1"/>
  <c r="F146" i="45"/>
  <c r="G146" i="45"/>
  <c r="H146" i="45"/>
  <c r="I146" i="45"/>
  <c r="J146" i="45"/>
  <c r="K146" i="45"/>
  <c r="E146" i="45"/>
  <c r="F76" i="45"/>
  <c r="G76" i="45"/>
  <c r="G71" i="45"/>
  <c r="I71" i="45"/>
  <c r="J71" i="45"/>
  <c r="K71" i="45"/>
  <c r="E61" i="45"/>
  <c r="F46" i="45"/>
  <c r="G46" i="45"/>
  <c r="H46" i="45"/>
  <c r="I46" i="45"/>
  <c r="J46" i="45"/>
  <c r="K46" i="45"/>
  <c r="H51" i="45"/>
  <c r="I51" i="45"/>
  <c r="J51" i="45"/>
  <c r="K51" i="45"/>
  <c r="E51" i="45"/>
  <c r="E46" i="45"/>
  <c r="J16" i="45" l="1"/>
  <c r="F16" i="45"/>
  <c r="I16" i="45"/>
  <c r="D146" i="45"/>
  <c r="D46" i="45"/>
  <c r="D61" i="45"/>
  <c r="D136" i="45"/>
  <c r="D51" i="45"/>
  <c r="D71" i="45"/>
  <c r="D76" i="45"/>
  <c r="H16" i="45"/>
  <c r="H41" i="45"/>
  <c r="I41" i="45"/>
  <c r="J41" i="45"/>
  <c r="K41" i="45"/>
  <c r="F36" i="45"/>
  <c r="G36" i="45"/>
  <c r="H36" i="45"/>
  <c r="I36" i="45"/>
  <c r="J36" i="45"/>
  <c r="K36" i="45"/>
  <c r="E36" i="45"/>
  <c r="H31" i="45"/>
  <c r="I31" i="45"/>
  <c r="J31" i="45"/>
  <c r="K31" i="45"/>
  <c r="E21" i="45" l="1"/>
  <c r="I21" i="45"/>
  <c r="K21" i="45"/>
  <c r="J21" i="45"/>
  <c r="H21" i="45"/>
  <c r="G21" i="45"/>
  <c r="F21" i="45"/>
  <c r="D36" i="45"/>
  <c r="K16" i="45"/>
  <c r="G16" i="45"/>
  <c r="D31" i="45"/>
  <c r="D26" i="45"/>
  <c r="D41" i="45"/>
  <c r="E16" i="45"/>
  <c r="D16" i="45" s="1"/>
  <c r="L8" i="44" l="1"/>
  <c r="I25" i="68"/>
  <c r="J25" i="68"/>
  <c r="J28" i="68"/>
  <c r="H15" i="68"/>
  <c r="I28" i="68" l="1"/>
  <c r="H10" i="68"/>
  <c r="I13" i="68" l="1"/>
  <c r="E85" i="68"/>
  <c r="J85" i="68" s="1"/>
  <c r="E88" i="68"/>
  <c r="J88" i="68" s="1"/>
  <c r="F75" i="68"/>
  <c r="E75" i="68" s="1"/>
  <c r="F10" i="68" l="1"/>
  <c r="E10" i="68" s="1"/>
  <c r="F78" i="68"/>
  <c r="F13" i="68" l="1"/>
  <c r="E13" i="68" s="1"/>
  <c r="J13" i="68" s="1"/>
  <c r="E78" i="68"/>
  <c r="J78" i="68" s="1"/>
</calcChain>
</file>

<file path=xl/sharedStrings.xml><?xml version="1.0" encoding="utf-8"?>
<sst xmlns="http://schemas.openxmlformats.org/spreadsheetml/2006/main" count="1676" uniqueCount="610">
  <si>
    <t>всего</t>
  </si>
  <si>
    <t>№ п/п</t>
  </si>
  <si>
    <t>1</t>
  </si>
  <si>
    <t>2</t>
  </si>
  <si>
    <t>Наименование показателя (индикатора)</t>
  </si>
  <si>
    <t>Ед. измерения</t>
  </si>
  <si>
    <t>Статус</t>
  </si>
  <si>
    <t>федеральный бюджет</t>
  </si>
  <si>
    <t>областной бюджет</t>
  </si>
  <si>
    <t>всего, в том числе:</t>
  </si>
  <si>
    <t>Срок</t>
  </si>
  <si>
    <t>отчетный год</t>
  </si>
  <si>
    <t>план</t>
  </si>
  <si>
    <t>факт</t>
  </si>
  <si>
    <t>Плановый срок</t>
  </si>
  <si>
    <t>Фактический срок</t>
  </si>
  <si>
    <t xml:space="preserve">запланированные </t>
  </si>
  <si>
    <t>достигнутые</t>
  </si>
  <si>
    <t>Источники ресурсного обеспечения</t>
  </si>
  <si>
    <t>Обоснование отклонений значений показателя (индикатора) на конец отчетного года (при наличии)</t>
  </si>
  <si>
    <t>в том числе по ГРБС:</t>
  </si>
  <si>
    <t xml:space="preserve">федеральный бюджет </t>
  </si>
  <si>
    <t xml:space="preserve">начала реализации
мероприятия в очередном финансовом году </t>
  </si>
  <si>
    <t xml:space="preserve">окончания реализации
мероприятия
в очередном финансовом году  </t>
  </si>
  <si>
    <t xml:space="preserve">начала реализации
мероприятия в отчетном году </t>
  </si>
  <si>
    <t xml:space="preserve">окончания реализации
мероприятия
в отчетном году  </t>
  </si>
  <si>
    <t xml:space="preserve">Результаты реализации мероприятий </t>
  </si>
  <si>
    <t xml:space="preserve">Основное мероприятие 1 </t>
  </si>
  <si>
    <t>Основное мероприятие 2</t>
  </si>
  <si>
    <t xml:space="preserve">Основное мероприятие 2 </t>
  </si>
  <si>
    <t>Наименование подпрограммы,  основного мероприятия, мероприятия</t>
  </si>
  <si>
    <t xml:space="preserve">Ожидаемый непосредственный результат (краткое описание) от реализации подпрограммы, основного мероприятия, мероприятия в очередном финансовом году </t>
  </si>
  <si>
    <t>Ответственный исполнитель муниципальной программы</t>
  </si>
  <si>
    <t>Соисполнители муниципальной программы</t>
  </si>
  <si>
    <t>Основные разработчики муниципальной программы</t>
  </si>
  <si>
    <t>Значения показателя (индикатора) по годам реализации муниципальной программы</t>
  </si>
  <si>
    <t>МУНИЦИПАЛЬНАЯ ПРОГРАММА</t>
  </si>
  <si>
    <t xml:space="preserve">Наименование муниципальной программы, подпрограммы, основного мероприятия </t>
  </si>
  <si>
    <t>Наименование ответственного исполнителя, исполнителя - главного распорядителя средств бюджета городского округа город Воронеж (далее - ГРБС)</t>
  </si>
  <si>
    <t>Расходы бюджета городского округа город Воронеж по годам реализации муниципальной программы, тыс. руб.</t>
  </si>
  <si>
    <t>Муниципальная программа</t>
  </si>
  <si>
    <t xml:space="preserve">Наименование муниципальной программы, подпрограммы основного мероприятия </t>
  </si>
  <si>
    <t>Оценка расходов по годам реализации муниципальной программы, тыс. руб.</t>
  </si>
  <si>
    <t>внебюджетные источники</t>
  </si>
  <si>
    <t>Расходы, предусмотренные решением Воронежской городской Думы о бюджете городского округа город Воронеж на очередной финансовый год</t>
  </si>
  <si>
    <t xml:space="preserve">КБК (бюджет городского округа город Воронеж)
</t>
  </si>
  <si>
    <t>Приложение 2
к Порядку разработки и реализации муниципальных программ городского округа город Воронеж</t>
  </si>
  <si>
    <t>бюджет городского округа</t>
  </si>
  <si>
    <t>Основное мероприятие 1</t>
  </si>
  <si>
    <t>Исполнитель мероприятия (структурное подразделение администрации городского округа город Воронеж, иной главный распорядитель средств бюджета городского округа город Воронеж), Ф.И.О., должность исполнителя)</t>
  </si>
  <si>
    <t>ПАСПОРТ
муниципальной программы городского округа город Воронеж
"Охрана окружающей среды"</t>
  </si>
  <si>
    <t>Управление экологии администрации городского округа город Воронеж</t>
  </si>
  <si>
    <t>"Охрана окружающей среды"</t>
  </si>
  <si>
    <t>Сведения о показателях (индикаторах) муниципальной программы городского округа город Воронеж
"Охрана окружающей среды" 
 и их значениях</t>
  </si>
  <si>
    <t>1.1 Количество высаженных деревьев</t>
  </si>
  <si>
    <t>1.2 Количество высаженных кустарников</t>
  </si>
  <si>
    <t>1.4 Площадь цветников</t>
  </si>
  <si>
    <t>шт.</t>
  </si>
  <si>
    <t>га</t>
  </si>
  <si>
    <t>чел.</t>
  </si>
  <si>
    <t>3</t>
  </si>
  <si>
    <t>4</t>
  </si>
  <si>
    <t>5</t>
  </si>
  <si>
    <t>6</t>
  </si>
  <si>
    <t>7</t>
  </si>
  <si>
    <t>8</t>
  </si>
  <si>
    <t xml:space="preserve">Расходы бюджета городского округа город Воронеж на реализацию муниципальной программы 
городского округа город Воронеж "Охрана окружающей среды"                                 </t>
  </si>
  <si>
    <t>Ресурсное обеспечение и прогнозная (справочная) оценка расходов федерального, областного и бюджета городского округа город Воронеж, внебюджетных источников на реализацию муниципальной программы городского округа город Воронеж "Охрана окружающей среды"</t>
  </si>
  <si>
    <t>Основное мероприятие 3</t>
  </si>
  <si>
    <t>Ю.В. Яковлев</t>
  </si>
  <si>
    <t>Издательская и информационная деятельность, организация радио- и теле- передач, круглых столов и конференций, изготовление и размещение рекламных щитов и информационных стендов</t>
  </si>
  <si>
    <t>Проведение Дней защиты от экологической опасности: операция "Чистая Земля", "День птиц", Всемирного Дня окружающей среды</t>
  </si>
  <si>
    <t>Мероприятие 1 основного мероприятия 1</t>
  </si>
  <si>
    <t>Мониторинг состояния зеленых насаждений и их инвентаризация</t>
  </si>
  <si>
    <t>Обеспечение спецтехникой МКП "ЭкоЦентр"</t>
  </si>
  <si>
    <t>Содержание муниципальных парков и скверов, закрепленных за МКП "ЭкоЦентр"</t>
  </si>
  <si>
    <t>Содержание мест отдыха у воды</t>
  </si>
  <si>
    <t>Обеспечение муниципальных учреждений социальной сферы качественной питьевой водой: установка и техобслуживание систем доочистки воды</t>
  </si>
  <si>
    <t>Уходные работы за зелеными насаждениями в том числе: стрижка кустарника, покос травы, полив и др.</t>
  </si>
  <si>
    <t>Мероприятие 2 основного мероприятия 1</t>
  </si>
  <si>
    <t>Мероприятие 3 основного мероприятия 1</t>
  </si>
  <si>
    <t>Мероприятие 4 основного мероприятия 1</t>
  </si>
  <si>
    <t>Мероприятие 5 основного мероприятия 1</t>
  </si>
  <si>
    <t>Мероприятие 1 основного мероприятия 2</t>
  </si>
  <si>
    <t>Мероприятие 2 основного мероприятия 2</t>
  </si>
  <si>
    <t>Мероприятие 3 основного мероприятия 2</t>
  </si>
  <si>
    <t>Мероприятие 4 основного мероприятия 2</t>
  </si>
  <si>
    <t>Мероприятие 5 основного мероприятия 2</t>
  </si>
  <si>
    <t>Мероприятие 1 основного мероприятия 3</t>
  </si>
  <si>
    <t>Мероприятие 2 основного мероприятия 3</t>
  </si>
  <si>
    <t>Мероприятие 3 основного мероприятия 3</t>
  </si>
  <si>
    <t>Исследование и ликвидация очагов загрязнения окружающей среды</t>
  </si>
  <si>
    <t>Исследование влияния на окружающую среду полигонов и накопителей крупнотоннажных отходов</t>
  </si>
  <si>
    <t>Мероприятие 4 основного мероприятия 3</t>
  </si>
  <si>
    <t>Рекультивация полигона ТБО МКП "ПООО"</t>
  </si>
  <si>
    <t>Строительство мусоросортировочного (мусороперерабатывающего) комплекса</t>
  </si>
  <si>
    <t>0,00</t>
  </si>
  <si>
    <t>тыс. тонн</t>
  </si>
  <si>
    <t>200</t>
  </si>
  <si>
    <t>205</t>
  </si>
  <si>
    <t>210</t>
  </si>
  <si>
    <t>215</t>
  </si>
  <si>
    <t>220</t>
  </si>
  <si>
    <t>225</t>
  </si>
  <si>
    <t>230</t>
  </si>
  <si>
    <t>235</t>
  </si>
  <si>
    <t>6400</t>
  </si>
  <si>
    <t>24500</t>
  </si>
  <si>
    <t>30000</t>
  </si>
  <si>
    <t xml:space="preserve">Пункт Федерального плана
 статистических работ
</t>
  </si>
  <si>
    <t>6450</t>
  </si>
  <si>
    <t>6500</t>
  </si>
  <si>
    <t>6600</t>
  </si>
  <si>
    <t>6700</t>
  </si>
  <si>
    <t>6800</t>
  </si>
  <si>
    <t>6900</t>
  </si>
  <si>
    <t>7000</t>
  </si>
  <si>
    <t>25000</t>
  </si>
  <si>
    <t>25500</t>
  </si>
  <si>
    <t>26000</t>
  </si>
  <si>
    <t>27000</t>
  </si>
  <si>
    <t>28000</t>
  </si>
  <si>
    <t>29000</t>
  </si>
  <si>
    <t>20000</t>
  </si>
  <si>
    <t>22000</t>
  </si>
  <si>
    <t>40000</t>
  </si>
  <si>
    <t>45000</t>
  </si>
  <si>
    <t>35000</t>
  </si>
  <si>
    <t>50000</t>
  </si>
  <si>
    <t>2,0</t>
  </si>
  <si>
    <t>56</t>
  </si>
  <si>
    <t>84</t>
  </si>
  <si>
    <t>102</t>
  </si>
  <si>
    <t>123</t>
  </si>
  <si>
    <t>150</t>
  </si>
  <si>
    <t>161</t>
  </si>
  <si>
    <t>171</t>
  </si>
  <si>
    <t>Муниципальная программа "Охрана окружающей среды"</t>
  </si>
  <si>
    <t>Правовое оформление озелененных территорий общего пользования как объектов муниципальной собственности</t>
  </si>
  <si>
    <t>Улучшение экологического состояния территории городского округа. Реконструкция и развитие зеленого фонда городского округа. Создание новых объектов озеленения.</t>
  </si>
  <si>
    <t xml:space="preserve">май </t>
  </si>
  <si>
    <t>сентябрь</t>
  </si>
  <si>
    <t>октябрь</t>
  </si>
  <si>
    <t xml:space="preserve">сентябрь </t>
  </si>
  <si>
    <t>апрель</t>
  </si>
  <si>
    <t>январь</t>
  </si>
  <si>
    <t>декабрь</t>
  </si>
  <si>
    <t>Увеличение благоустроенных зон рекреации, улучшение экологической обстановки на территории города и степени его благоустройства</t>
  </si>
  <si>
    <t>февраль</t>
  </si>
  <si>
    <t xml:space="preserve">март </t>
  </si>
  <si>
    <t>Повышение качества содержания озелененных территорий</t>
  </si>
  <si>
    <t>Повышение уровня экологической культуры, экологического образования, улучшение информирования граждан о состоянии окружающей среды городского округа город Воронеж.</t>
  </si>
  <si>
    <t>ноябрь</t>
  </si>
  <si>
    <t>июнь</t>
  </si>
  <si>
    <t xml:space="preserve">август </t>
  </si>
  <si>
    <t>май</t>
  </si>
  <si>
    <t>Предупреждение  загрязнения окружающей среды опасными отходами</t>
  </si>
  <si>
    <t>Ликвидация очагов загрязнения окружающей среды</t>
  </si>
  <si>
    <t xml:space="preserve">июль </t>
  </si>
  <si>
    <t>Снижение негативного влияния последствий чрезвычайных ситуаций.</t>
  </si>
  <si>
    <t>Внедрение технологий сбора и переработки опасных отходов, а также отходов, являющихся вторичными ресурсами,  утилизация отходов в муниципальных целях</t>
  </si>
  <si>
    <t>Формирование и межевание земельных участков, занимаемых озелененными территориями общего пользования, постановка их на кадастровый учет</t>
  </si>
  <si>
    <t>Расчистка и проведение санитарных мероприятий на водных объектах, расположенных на территории городского округа</t>
  </si>
  <si>
    <t xml:space="preserve">Обустройство видовых мест на территории городского округа </t>
  </si>
  <si>
    <t xml:space="preserve">Озеленение территорий городского округа </t>
  </si>
  <si>
    <t xml:space="preserve">Проектирование, реконструкция и благоустройство озелененных территорий общего пользования, находящихся на территории городского округа </t>
  </si>
  <si>
    <t xml:space="preserve">Контроль эффективности работы газоочистного оборудования и работы очистных сооружений сточных вод на предприятиях городского округа </t>
  </si>
  <si>
    <t xml:space="preserve">Реабилитационные мероприятия. Ликвидация несанкционированных свалок промышленных и бытовых отходов и уборка захламленных территорий городского округа </t>
  </si>
  <si>
    <t>Управление имущественных и земельных отношений  городского округа город Воронеж</t>
  </si>
  <si>
    <t>Управление экологии администрации  городского округа город Воронеж</t>
  </si>
  <si>
    <t xml:space="preserve">Исполняющий обязанности руководителя управления экологии администрации городского округа город Воронеж </t>
  </si>
  <si>
    <t>Всего</t>
  </si>
  <si>
    <t>Замеры выбросов загрязняющих веществ в атмосферу, отбор проб сточных и природных вод и почвогрунтов в определенных точках, в том числе разовые при возникновении чрезвычайных ситуаций, техногенных аварий, сопровождающихся загрязнением окружающей среды, а также при работе с обращениями граждан</t>
  </si>
  <si>
    <t xml:space="preserve">Основное мероприятие 1 «Сохранение и развитие зеленого </t>
  </si>
  <si>
    <t xml:space="preserve"> фонда городского округа»;</t>
  </si>
  <si>
    <t>Цель муниципальной программы</t>
  </si>
  <si>
    <t>Задачи муниципальной программы</t>
  </si>
  <si>
    <t>Целевые индикаторы и показатели муниципальной программы</t>
  </si>
  <si>
    <t>Этапы и сроки реализации муниципальной программы</t>
  </si>
  <si>
    <t>2014-2020 годы</t>
  </si>
  <si>
    <t>в т.ч. по источникам финансирования:</t>
  </si>
  <si>
    <t>В т.ч. по годам реализации муниципальной программы:</t>
  </si>
  <si>
    <t>2014 год:</t>
  </si>
  <si>
    <t>2015 год:</t>
  </si>
  <si>
    <t>2016 год:</t>
  </si>
  <si>
    <t>2017 год:</t>
  </si>
  <si>
    <t>2018 год:</t>
  </si>
  <si>
    <t>2019 год:</t>
  </si>
  <si>
    <t>2020 год:</t>
  </si>
  <si>
    <t>Ожидаемые конечные результаты реализации муниципальной программы</t>
  </si>
  <si>
    <r>
      <rPr>
        <vertAlign val="superscript"/>
        <sz val="12"/>
        <rFont val="Times New Roman"/>
        <family val="1"/>
        <charset val="204"/>
      </rPr>
      <t>1</t>
    </r>
    <r>
      <rPr>
        <sz val="12"/>
        <rFont val="Times New Roman"/>
        <family val="1"/>
        <charset val="204"/>
      </rPr>
      <t xml:space="preserve"> В разрезе подпрограмм муниципальной программы. Объем финансирования указывается в</t>
    </r>
  </si>
  <si>
    <t>тысячах рублей с точностью до второго знака после запятой</t>
  </si>
  <si>
    <t>Ю.В.Яковлев</t>
  </si>
  <si>
    <t>635,0</t>
  </si>
  <si>
    <t>641,0</t>
  </si>
  <si>
    <t>647,0</t>
  </si>
  <si>
    <t>665,0</t>
  </si>
  <si>
    <t>653,0</t>
  </si>
  <si>
    <t>659,0</t>
  </si>
  <si>
    <t>671,0</t>
  </si>
  <si>
    <t>677,0</t>
  </si>
  <si>
    <t>-обеспечение конституционных прав граждан на благоприятную окружающую среду путем разработки и реализации стратегических направлений по оздоровлению экологической обстановки городского округа город Воронеж, экологическое просвещение, формирование экологического мировоззрения у населения.;</t>
  </si>
  <si>
    <t>-сохранение и развитие озелененных территорий общего пользования и зон рекреации городского округа город Воронеж.</t>
  </si>
  <si>
    <t>-стабилизация экологической обстановки в городском округе город Воронеж, повышение эффективности и совершенствование форм управления охраной окружающей среды с целью ее оздоровления;</t>
  </si>
  <si>
    <t xml:space="preserve">-реконструкция старовозрастных, фаутных и малоценных насаждений, озеленение, в том числе компенсационное, территории городского округа город Воронеж; </t>
  </si>
  <si>
    <t>-реконструкция озелененных территорий общего пользования;</t>
  </si>
  <si>
    <t>-своевременное выявление и предупреждение экологически негативных процессов, организация мероприятий по ликвидации очагов загрязнения и захламления;</t>
  </si>
  <si>
    <t xml:space="preserve">-совершенствование системы сбора, утилизации и размещения отходов производства и потребления; </t>
  </si>
  <si>
    <t>-максимальное вовлечение образующихся отходов в хозяйственный оборот в качестве вторичного сырья;</t>
  </si>
  <si>
    <t>-развитие системы экологического мониторинга, получение достоверной информации о состоянии окружающей среды;</t>
  </si>
  <si>
    <t>-проведение водохозяйственных мероприятий, содержание мест отдыха у воды в надлежащем состоянии;</t>
  </si>
  <si>
    <t>-обеспечение качественной питьевой водой детей дошкольного, школьного возраста в рамках муниципальных образовательных учреждений, детских оздоровительных лагерей для профилактики и снижения уровня различных заболеваний</t>
  </si>
  <si>
    <t>-распространение информации о состоянии окружающей среды и проведенных природоохранных мероприятиях  в целях формирования  экологического просвещения населения.</t>
  </si>
  <si>
    <t>-снижение техногенной нагрузки на природные территории городского округа и сохранение защитных функций зеленых зон;</t>
  </si>
  <si>
    <t xml:space="preserve">-увеличение благоустроенных зон рекреации для населения, повышение качества их содержания; </t>
  </si>
  <si>
    <t>-совершенствование системы мониторинга за состоянием окружающей среды с целью предотвращения и ликвидации очагов загрязнения и увеличение охвата инструментальным контролем объектов негативного воздействия;</t>
  </si>
  <si>
    <t xml:space="preserve">-совершенствование системы переработки, утилизации и размещения бытовых и промышленных отходов (наиболее опасных и распространенных); </t>
  </si>
  <si>
    <t>1. Уровень обеспеченности зелеными насаждениями (%)</t>
  </si>
  <si>
    <t>Управление строительной политики администрации городского округа город Воронеж</t>
  </si>
  <si>
    <t>- снижение негативных экологических последствий, в том числе от чрезвычайных ситуаций природного и техногенного характера;</t>
  </si>
  <si>
    <t>Оформление в муниципальную     
собственность земельных        
участков озелененных территорий
общего пользования</t>
  </si>
  <si>
    <t>Мероприятие 6 основного мероприятия 2</t>
  </si>
  <si>
    <t>Управление имущественных и земельных отношений администрации  городского округа город Воронеж</t>
  </si>
  <si>
    <t>-бюджет городского округа- 161500,00 тыс. рублей;</t>
  </si>
  <si>
    <t>-бюджет городского округа-107108,00 тыс. рублей;</t>
  </si>
  <si>
    <t xml:space="preserve">2014
</t>
  </si>
  <si>
    <t xml:space="preserve">2015
</t>
  </si>
  <si>
    <t xml:space="preserve">2016
</t>
  </si>
  <si>
    <t xml:space="preserve">2017
</t>
  </si>
  <si>
    <t xml:space="preserve">2018
</t>
  </si>
  <si>
    <t xml:space="preserve">2019
</t>
  </si>
  <si>
    <t xml:space="preserve">2020
</t>
  </si>
  <si>
    <t>Мероприятие 5 основного мероприятия 3</t>
  </si>
  <si>
    <t>Мероприятие 6 основного мероприятия 3</t>
  </si>
  <si>
    <t>Экологическое просвещение и прочие мероприятия, направленные на охрану и оздоровление окружающей среды</t>
  </si>
  <si>
    <t>Мероприятие 6 основного мероприятия 1</t>
  </si>
  <si>
    <t>Мероприятие 7 основного мероприятия 1</t>
  </si>
  <si>
    <t>Мероприятие 8 основного мероприятия 1</t>
  </si>
  <si>
    <t>Мероприятие 9 основного мероприятия 1</t>
  </si>
  <si>
    <t>Мероприятие 10 основного мероприятия 1</t>
  </si>
  <si>
    <t>Мероприятие 11 основного мероприятия 1</t>
  </si>
  <si>
    <t xml:space="preserve">Экологическое просвещение и прочие мероприятия, направленные на охрану и оздоровление окружающей среды </t>
  </si>
  <si>
    <t xml:space="preserve">2020
 </t>
  </si>
  <si>
    <t>Мероприятие 1.3                           Уходные работы за зелеными насаждениями в том числе: стрижка кустарника, покос травы, полив и др.</t>
  </si>
  <si>
    <t xml:space="preserve"> Увеличение благоустроенных зон рекреации, улучшение экологической обстановки на территории городского округа и степени его благоустройства</t>
  </si>
  <si>
    <t xml:space="preserve">   -Управление экологии администрации городского округа город Воронеж </t>
  </si>
  <si>
    <t>-Управление строительной политики администрации городского округа город Воронеж,</t>
  </si>
  <si>
    <t>-Управление имущественных и земельных отношений администрации городского округа город Воронеж,</t>
  </si>
  <si>
    <t>- Управление жилищно-коммунального хозяйства администрации городского округа город Воронеж,</t>
  </si>
  <si>
    <t>Подпрограммы муниципальной программы и основные мероприятия</t>
  </si>
  <si>
    <t>Основное мероприятие 2 «Развитие и совершенствование системы обращения с отходами и мониторинг окружающей среды";</t>
  </si>
  <si>
    <t xml:space="preserve">-формирование системы устойчивых эстетически привлекательных, благоустроенных ландшафтных комплексов; </t>
  </si>
  <si>
    <t xml:space="preserve">Вырубка (при необходимости с корчевкой пней) усыхающих, сухостойных, аварийных насаждений, обрезка деревьев на территории городского округа </t>
  </si>
  <si>
    <r>
      <t>Мероприятие 1.4                  Озеленение территорий городского округа------------------------------</t>
    </r>
    <r>
      <rPr>
        <b/>
        <i/>
        <sz val="12"/>
        <rFont val="Times New Roman"/>
        <family val="1"/>
        <charset val="204"/>
      </rPr>
      <t xml:space="preserve">Поставка саженцев деревьев, кустарников и цветочной рассады  для озеленения территорий  районов городского округа.                                                                                                                  Посадка древесно-кустарниковой растительности на территориях общего пользования                                                      </t>
    </r>
  </si>
  <si>
    <t xml:space="preserve">Мероприятие 1.6                    Формирование и межевание земельных участков, занимаемых озелененными территориями общего пользования, постановка их на кадастровый учет </t>
  </si>
  <si>
    <t>Мероприятие 1.7                    Оформление в муниципальную     
собственность земельных        
участков озелененных территорий
общего пользования</t>
  </si>
  <si>
    <t xml:space="preserve">Мероприятие 1.11 Проектирование, реконструкция и благоустройство озелененных территорий общего пользования, находящихся на территории городского округа </t>
  </si>
  <si>
    <t>Основное мероприятие 3 Экологическое просвещение и прочие мероприятия, направленные на охрану и оздоровление окружающей среды</t>
  </si>
  <si>
    <t>Мероприятие 3.1                       Издательская и информационная деятельность, организация радио- и теле- передач, круглых столов и конференций, изготовление и размещение рекламных щитов и информационных стендов</t>
  </si>
  <si>
    <t>Мероприятие 3.4                        Проведение Дней защиты от экологической опасности: операция "Чистая Земля", "День птиц", Всемирного Дня окружающей среды</t>
  </si>
  <si>
    <t xml:space="preserve">Мероприятие  3.5                Содержание мест отдыха у воды </t>
  </si>
  <si>
    <r>
      <t>Мероприятие 3.7                       Обеспечение муниципальных учреждений социальной сферы качественной питьевой водой: установка и техобслуживание систем доочистки воды-------------------</t>
    </r>
    <r>
      <rPr>
        <b/>
        <i/>
        <sz val="12"/>
        <rFont val="Times New Roman"/>
        <family val="1"/>
        <charset val="204"/>
      </rPr>
      <t>Поставка систем доочистки питьевой воды с последующей установкой для нужд муниципальных дошкольных образовательных учреждений  городского округа город Воронеж субъектами малого предпринимательства</t>
    </r>
  </si>
  <si>
    <r>
      <t>Общий объем финансирования муниципальной программы составляет 1922089,</t>
    </r>
    <r>
      <rPr>
        <sz val="12"/>
        <rFont val="Times New Roman"/>
        <family val="1"/>
        <charset val="204"/>
      </rPr>
      <t xml:space="preserve">00 тыс. рублей, </t>
    </r>
  </si>
  <si>
    <t>-бюджет городского округа - 848225,00 тыс. рублей;</t>
  </si>
  <si>
    <r>
      <t xml:space="preserve">-внебюджетные источники </t>
    </r>
    <r>
      <rPr>
        <sz val="12"/>
        <color rgb="FF000000"/>
        <rFont val="Times New Roman"/>
        <family val="1"/>
        <charset val="204"/>
      </rPr>
      <t>-  1073864,00</t>
    </r>
    <r>
      <rPr>
        <sz val="12"/>
        <rFont val="Times New Roman"/>
        <family val="1"/>
        <charset val="204"/>
      </rPr>
      <t xml:space="preserve"> тыс. рублей.</t>
    </r>
  </si>
  <si>
    <t xml:space="preserve">Всего – 324346,00 тыс. рублей, </t>
  </si>
  <si>
    <t>-внебюджетные источники- 217238,00 тыс. рублей.</t>
  </si>
  <si>
    <t xml:space="preserve">Всего -717683,00 тыс. рублей, </t>
  </si>
  <si>
    <t>-внебюджетные источники- 606334,00 тыс. рублей.</t>
  </si>
  <si>
    <t xml:space="preserve">Всего – 292426,00  тыс. рублей, </t>
  </si>
  <si>
    <t>-бюджет городского округа- 111349,00 тыс. рублей;</t>
  </si>
  <si>
    <t>-внебюджетные источники- 176146,00 тыс. рублей.</t>
  </si>
  <si>
    <t xml:space="preserve">Всего – 138113,00 тыс. рублей, </t>
  </si>
  <si>
    <t>-бюджет городского округа- 119939,00 тыс. рублей;</t>
  </si>
  <si>
    <t>-внебюджетные источники- 18174,00 тыс. рублей.</t>
  </si>
  <si>
    <t xml:space="preserve">Всего – 143662,00 тыс. рублей, </t>
  </si>
  <si>
    <t>-бюджет городского округа- 125693,00 тыс. рублей;</t>
  </si>
  <si>
    <t>-внебюджетные источники- 17969,00 тыс. рублей.</t>
  </si>
  <si>
    <t xml:space="preserve">Всего -149937,00 тыс. рублей, </t>
  </si>
  <si>
    <t>-внебюджетные источники- 18676,00 тыс. рублей.</t>
  </si>
  <si>
    <t xml:space="preserve">Всего – 155922,00 тыс. рублей, </t>
  </si>
  <si>
    <t>-бюджет городского округа-136595,00 тыс. рублей;</t>
  </si>
  <si>
    <t>-внебюджетные источники- 19327,00 тыс. рублей.</t>
  </si>
  <si>
    <t>Основное мероприятие 3 «Экологическое просвещение и прочие мероприятия, направленные на охрану и оздоровление окружающей среды".</t>
  </si>
  <si>
    <t>- Управление дорожного хозяйства администрации городского округа город Воронеж.</t>
  </si>
  <si>
    <t xml:space="preserve"> -Управление экологии администрации городского округа город Воронеж.</t>
  </si>
  <si>
    <t>-увеличение правовым образом оформленных озелененных территорий общего пользования и иных зон рекреации, как объектов муниципальной собственности;</t>
  </si>
  <si>
    <t>-увеличение количества отходов, подвергающихся переработке;</t>
  </si>
  <si>
    <t>-улучшение состояния качества питьевой воды путем внедрения установок доочистки в муниципальных учреждениях социальной сферы;</t>
  </si>
  <si>
    <t>-формирование экологического мировоззрения населения,  в первую очередь у подрастающего населения.</t>
  </si>
  <si>
    <t>-бюджет городского округа- 131261,00 тыс. рублей;</t>
  </si>
  <si>
    <t>-Управление главного архитектора городского округа администрации городского округа город Воронеж,</t>
  </si>
  <si>
    <t>Управление главного архитектора городского округа администрации городского округа город Воронеж</t>
  </si>
  <si>
    <t>2. Количество отходов, из образующихся на территории городского округа, подвергающихся переработке</t>
  </si>
  <si>
    <t>3.1 Количество человек, принявших участие в акциях, конкурсах и прочих  природоохранных мероприятиях</t>
  </si>
  <si>
    <t>2012                   (отчетный год)</t>
  </si>
  <si>
    <t>2. Количество отходов, из образующихся на территории городского округа город Воронеж, подвергающихся переработке (тыс. тонн).</t>
  </si>
  <si>
    <t>24000</t>
  </si>
  <si>
    <t>629,0</t>
  </si>
  <si>
    <t>36</t>
  </si>
  <si>
    <t>18000</t>
  </si>
  <si>
    <t>91706051218040244290</t>
  </si>
  <si>
    <t>91706051228140244225</t>
  </si>
  <si>
    <t>91706051238040244290</t>
  </si>
  <si>
    <t>МКП "Производственное объединение по обращению с отходами"</t>
  </si>
  <si>
    <t xml:space="preserve">Улучшение экологического состояния территорий </t>
  </si>
  <si>
    <t>Мероприятие 2.4 Строительство мусоросортировочного (мусороперерабатывающего) комплекса</t>
  </si>
  <si>
    <t>ОАО «Экотехнологии»</t>
  </si>
  <si>
    <t xml:space="preserve">Оптимизация организационной и технической систем сбора, транспортировки и переработки отходов потребления
</t>
  </si>
  <si>
    <t xml:space="preserve">Предприятия городского округа </t>
  </si>
  <si>
    <t>Улучшение экологического состояния территории городского округа</t>
  </si>
  <si>
    <t>195</t>
  </si>
  <si>
    <t>91706051210000000000</t>
  </si>
  <si>
    <t>98006051210000000000</t>
  </si>
  <si>
    <t>97606051228140244225</t>
  </si>
  <si>
    <t>91706051230000000000</t>
  </si>
  <si>
    <r>
      <t xml:space="preserve">Мероприятие 1.2.                       Вырубка (при необходимости с корчевкой пней) усыхающих, сухостойных, аварийных насаждений, обрезка деревьев на территории городского округа ____________                            </t>
    </r>
    <r>
      <rPr>
        <b/>
        <i/>
        <sz val="12"/>
        <rFont val="Times New Roman"/>
        <family val="1"/>
        <charset val="204"/>
      </rPr>
      <t>Выполнение работ по обрезке и удалению старовозрастных усыхающих насаждений на территории городского округа</t>
    </r>
  </si>
  <si>
    <t>1. Общая площадь зеленых насаждений общего пользования (парки, сады скверы и бульвары) в пределах городской черты</t>
  </si>
  <si>
    <t>1.5 Количество правовым образом оформленных в муниципальную собственность озелененных территорий общего пользования</t>
  </si>
  <si>
    <t>Мероприятие 2.3 Рекультивация полигона ТБО МКП ПООО</t>
  </si>
  <si>
    <t xml:space="preserve">Улучшение экологического состояния территории городского округа. Реконструкция и развитие зеленого фонда городского округа. </t>
  </si>
  <si>
    <t>Мероприятие 1.10                     Содержание муниципальных парков и скверов, закрепленных за МКП "ЭкоЦентр":</t>
  </si>
  <si>
    <t>Выявление источников и очагов загрязнения и их ликвидация</t>
  </si>
  <si>
    <t>Поддержание мест массового отдыха населения в надлежащем состоянии</t>
  </si>
  <si>
    <t>Улучшение экологического состояния территории городского округа. Реконструкция и развитие зеленого фонда городского округа. Создание новых объектов озеленения. Увеличение благоустроенных зон рекреации, Повышение качества содержания озелененных территорий</t>
  </si>
  <si>
    <t xml:space="preserve">Поддержание, закрепленных парков и скверов в надлежащем состоянии </t>
  </si>
  <si>
    <t>Своевременное принятие решений по необходимым уходным мероприятиям за зелеными насаждениями</t>
  </si>
  <si>
    <r>
      <t>Мероприятие1.5                        Мониторинг состояния зеленых насаждений и их инвентаризация---------------</t>
    </r>
    <r>
      <rPr>
        <b/>
        <i/>
        <sz val="12"/>
        <rFont val="Times New Roman"/>
        <family val="1"/>
        <charset val="204"/>
      </rPr>
      <t>Обследование насаждений на территориях общего пользования</t>
    </r>
  </si>
  <si>
    <t>Посадка саженцев деревьев и кустарников на территории городского округа предприятиями и организациями</t>
  </si>
  <si>
    <t xml:space="preserve">Организация цветников и газонов на территории городского округа предприятиями и организациями </t>
  </si>
  <si>
    <t xml:space="preserve">Основное мероприятие программы  3 Экологическое просвещение и прочие мероприятия, направленные на охрану и оздоровление окружающей среды </t>
  </si>
  <si>
    <t>управа Левобережного района</t>
  </si>
  <si>
    <t>управа Ленинского  района</t>
  </si>
  <si>
    <t>управа Советского района</t>
  </si>
  <si>
    <t>управа Центрального района</t>
  </si>
  <si>
    <t>управа Железнодорожного района</t>
  </si>
  <si>
    <t xml:space="preserve"> управа Коминтерновского района</t>
  </si>
  <si>
    <t>управа Коминтерновского района</t>
  </si>
  <si>
    <t xml:space="preserve">управа Ленинского  района </t>
  </si>
  <si>
    <t xml:space="preserve">управа Советского района  </t>
  </si>
  <si>
    <t>управа  Железнодорожного района</t>
  </si>
  <si>
    <t>- Управы районов городского округа город Воронеж,</t>
  </si>
  <si>
    <t xml:space="preserve">Управление строительной политики администрации городского округа город Воронеж </t>
  </si>
  <si>
    <t>Управление строительной политики администрации  городского округа город Воронеж</t>
  </si>
  <si>
    <r>
      <t>Мероприятие 1.1.                       Обустройство видовых мест на территории городского округа -</t>
    </r>
    <r>
      <rPr>
        <b/>
        <i/>
        <sz val="12"/>
        <rFont val="Times New Roman"/>
        <family val="1"/>
        <charset val="204"/>
      </rPr>
      <t>--------------------------------------------Организация цветников на территории городского округа город Воронеж, закрепленных за МКП "ЭкоЦентр" и проведение уходных  мероприятий</t>
    </r>
  </si>
  <si>
    <t>92806051218040244290</t>
  </si>
  <si>
    <r>
      <t>Мероприятие 2.1                  Внедрение технологий сбора и переработки опасных отходов, а также отходов, являющихся вторичными ресурсами,  утилизация отходов в муниципальных целях     -----------</t>
    </r>
    <r>
      <rPr>
        <b/>
        <i/>
        <sz val="12"/>
        <rFont val="Times New Roman"/>
        <family val="1"/>
        <charset val="204"/>
      </rPr>
      <t>Сбор, транспортировка и демеркуризация люминесцентных ламп и приборов от муниципальных учреждений</t>
    </r>
  </si>
  <si>
    <t>92806051238040244290</t>
  </si>
  <si>
    <t>Управление экологии администрации городского округа город Воронеж, МКП "ЭкоЦентр"</t>
  </si>
  <si>
    <t>97806051210000000000</t>
  </si>
  <si>
    <t xml:space="preserve">                                                                                                                                                                          97706051218040244290</t>
  </si>
  <si>
    <t>1.3. Приживаемость высаженных кустарников и деревьев</t>
  </si>
  <si>
    <t>%</t>
  </si>
  <si>
    <t>80</t>
  </si>
  <si>
    <t>80,5</t>
  </si>
  <si>
    <t>81</t>
  </si>
  <si>
    <t>81,5</t>
  </si>
  <si>
    <t>82</t>
  </si>
  <si>
    <t>82,5</t>
  </si>
  <si>
    <t>83</t>
  </si>
  <si>
    <t>83,5</t>
  </si>
  <si>
    <t>800</t>
  </si>
  <si>
    <t>1200</t>
  </si>
  <si>
    <t>1600</t>
  </si>
  <si>
    <t>2000</t>
  </si>
  <si>
    <t>2400</t>
  </si>
  <si>
    <t>2800</t>
  </si>
  <si>
    <t>3200</t>
  </si>
  <si>
    <t>3600</t>
  </si>
  <si>
    <t>6300</t>
  </si>
  <si>
    <t>1,95</t>
  </si>
  <si>
    <t>2,2</t>
  </si>
  <si>
    <t>2,25</t>
  </si>
  <si>
    <t>2,3</t>
  </si>
  <si>
    <t>2,35</t>
  </si>
  <si>
    <t>2,4</t>
  </si>
  <si>
    <t xml:space="preserve">2.1 Площадь земель, реабилити-рованных в результате ликвидации захламлений или загрязнений территорий 
</t>
  </si>
  <si>
    <t>9</t>
  </si>
  <si>
    <t>Управа Железнодорожного района</t>
  </si>
  <si>
    <t>Управа Коминтерновского района</t>
  </si>
  <si>
    <t>Управа Левобережного района</t>
  </si>
  <si>
    <t>Управа Ленинского района</t>
  </si>
  <si>
    <t>Управа Советского района</t>
  </si>
  <si>
    <t>Управа Центрального района</t>
  </si>
  <si>
    <t xml:space="preserve">Управа Ленинского района </t>
  </si>
  <si>
    <t xml:space="preserve">92806051220000000000  </t>
  </si>
  <si>
    <t xml:space="preserve">92906051220000000000  </t>
  </si>
  <si>
    <t>93006051220000000000</t>
  </si>
  <si>
    <t xml:space="preserve">93106051220000000000       </t>
  </si>
  <si>
    <t xml:space="preserve">                               93330605122000000000  </t>
  </si>
  <si>
    <t xml:space="preserve"> 93206051220000000000    </t>
  </si>
  <si>
    <t>Приложение №2                                                                                                                                                                       к муниципальной программе городского округа город Воронеж "Охрана окружающей среды"</t>
  </si>
  <si>
    <t>Проведение конкурса главы городского округа город Воронеж в области охраны окружающей среды. Организация и проведение городских конкурсов "Зеленый островок", "Лучший защитник природы", "Город и Экология" и т.д., выставки-ярмарки  "Воронеж - Город - Сад"</t>
  </si>
  <si>
    <t>Приложение №1                                                                                                                     к муниципальной программе городского округа город Воронеж                      "Охрана окружающей среды"</t>
  </si>
  <si>
    <t>Приложение №3                                                                                                                к муниципальной программе городского округа город Воронеж "Охрана окружающей среды"</t>
  </si>
  <si>
    <t>Мероприятие 3.6                   Расчистка и проведение санитарных мероприятий на водных объектах, расположенных на территории городского округа</t>
  </si>
  <si>
    <r>
      <t>Мероприятие 2.2 Реабилитационные мероприятия. Ликвидация несанкционированных свалок промышленных и бытовых отходов и уборка захламленных территорий городского округа    -----------------------------------</t>
    </r>
    <r>
      <rPr>
        <b/>
        <i/>
        <sz val="12"/>
        <rFont val="Times New Roman"/>
        <family val="1"/>
        <charset val="204"/>
      </rPr>
      <t>Выполнение работ по уборке захламленных территорий городского округа</t>
    </r>
  </si>
  <si>
    <t>Мероприятие 3.2                         Проведение конкурса главы городского округа город Воронеж в области охраны окружающей среды. Организация и проведение городских конкурсов "Зеленый островок", "Лучший защитник природы", "Город и Экология" и т.д., выставки- ярмарки "Воронеж - Город - Сад"</t>
  </si>
  <si>
    <t>Основное мероприятие программы 1 Сохранение и развитие зеленого фонда городского округа</t>
  </si>
  <si>
    <t xml:space="preserve">Сохранение и развитие зеленого фонда  городского округа </t>
  </si>
  <si>
    <t>Сохранение и развитие зеленого фонда городского округа</t>
  </si>
  <si>
    <t xml:space="preserve">Основное мероприятие 1 Сохранение и развитие зеленого фонда городского округа </t>
  </si>
  <si>
    <t>Управление имущественных и земельных отношений администрации городского округа город Воронеж</t>
  </si>
  <si>
    <t>Соблюдение нормативов предельно-допустимого воздействия на окружающую среду (выбросов, сбросов загрязняющих веществ). Выявление источников и очагов загрязнения.</t>
  </si>
  <si>
    <t>год, предшествующий отчетному</t>
  </si>
  <si>
    <t>641</t>
  </si>
  <si>
    <r>
      <t xml:space="preserve">План реализации муниципальной программы городского округа город Воронеж
</t>
    </r>
    <r>
      <rPr>
        <u/>
        <sz val="14"/>
        <rFont val="Times New Roman"/>
        <family val="1"/>
        <charset val="204"/>
      </rPr>
      <t>"Охрана окружающей среды"</t>
    </r>
    <r>
      <rPr>
        <sz val="14"/>
        <rFont val="Times New Roman"/>
        <family val="1"/>
        <charset val="204"/>
      </rPr>
      <t xml:space="preserve">
на 2015 (очередной) год</t>
    </r>
  </si>
  <si>
    <t>сквер "Чайка"</t>
  </si>
  <si>
    <t>сквер "Брикманский сад"</t>
  </si>
  <si>
    <t>Мероприятие 1.8                  Развитие особо охраняемых природных территорий местного значения, проведение тематических мероприятий на озелененныъх территориях общего пользования</t>
  </si>
  <si>
    <t>парк "Дельфин"</t>
  </si>
  <si>
    <t xml:space="preserve">Мероприятие 1.9                            Обеспечение спецтехникой МКП "ЭкоЦентр"__________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</si>
  <si>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мероприятие снято в связи с дефицитом бюджета</t>
  </si>
  <si>
    <t>Проектирование и благоустройство сквера "Чайка" (II очередь)</t>
  </si>
  <si>
    <t>август</t>
  </si>
  <si>
    <t>мероприятие снято в связхи с тем, что все муниципаьные водные объекты находятся на территории парков и скверов, обслуживаемых МКП "ЭкоЦентр"</t>
  </si>
  <si>
    <t xml:space="preserve">97606051228140244225  </t>
  </si>
  <si>
    <t>администрации городского округа город Воронеж</t>
  </si>
  <si>
    <t>Утверждаю</t>
  </si>
  <si>
    <t>сквер "Олимпийцев"</t>
  </si>
  <si>
    <t>"Терновое кладбище"</t>
  </si>
  <si>
    <t>лесопарк "Оптимистов"</t>
  </si>
  <si>
    <t xml:space="preserve">Реконструкция Центрального парка культуры и отдыха </t>
  </si>
  <si>
    <t>91706051218040244226</t>
  </si>
  <si>
    <t>98006051218151244226</t>
  </si>
  <si>
    <t>91706051228140244226</t>
  </si>
  <si>
    <t xml:space="preserve">сквер "У озера"                    </t>
  </si>
  <si>
    <t xml:space="preserve"> сквер Экологов                                  </t>
  </si>
  <si>
    <t xml:space="preserve"> сквер Комсомольский                                        </t>
  </si>
  <si>
    <t xml:space="preserve"> сквер им. Бунина                                     </t>
  </si>
  <si>
    <t xml:space="preserve">парк им. Дурова                           </t>
  </si>
  <si>
    <t xml:space="preserve">парк "Орленок"                                  </t>
  </si>
  <si>
    <t xml:space="preserve">парк Патриотов                       </t>
  </si>
  <si>
    <t xml:space="preserve"> Центральный парк культуры и отдыха                                           </t>
  </si>
  <si>
    <t xml:space="preserve">парк "Алые паруса"                                 </t>
  </si>
  <si>
    <t xml:space="preserve">сквер "Надежда"                               </t>
  </si>
  <si>
    <t xml:space="preserve">парк Южный                                    </t>
  </si>
  <si>
    <t xml:space="preserve">Мероприятие 2.4                           Контроль эффективности работы газоочистного оборудования и работы очистных сооружений сточных вод на предприятиях городского округа </t>
  </si>
  <si>
    <t>Мероприятие 2.5                      Исследование и ликвидация очагов загрязнения окружающей среды</t>
  </si>
  <si>
    <t>Мероприятия 2.6                          Исследование влияния на окружающую среду полигонов и накопителей крупнотоннажных отходов</t>
  </si>
  <si>
    <t>Мероприятие 3.3                        Организация экскурсий и поездок в Воронежский природный биосферный заповедник и другие особоохраняемые природные территории.</t>
  </si>
  <si>
    <t xml:space="preserve">Руководитель управления экологии администрации городского округа город Воронеж </t>
  </si>
  <si>
    <t>91705031218040810241</t>
  </si>
  <si>
    <t>91706051218040810310</t>
  </si>
  <si>
    <t>9170605121000000000</t>
  </si>
  <si>
    <r>
      <t>Мероприятие 2.3                       Замеры выбросов загрязняющих веществ в атмосферу, отбор проб сточных и природных вод и почвогрунтов в определенных точках, в том числе разовые при возникновении чрезвычайных ситуаций, техногенных аварий, сопровождающихся загрязнением окружающей среды, а также при работе с обращениями граждан-------------------------------------------</t>
    </r>
    <r>
      <rPr>
        <b/>
        <i/>
        <sz val="12"/>
        <rFont val="Times New Roman"/>
        <family val="1"/>
        <charset val="204"/>
      </rPr>
      <t>Проведение замеров выбросов загрязняющих веществ, сбросов сточных вод, почво-грунтов при рассмотрении ситуаций, оказывающих негативное воздействие на окружающую среду.</t>
    </r>
  </si>
  <si>
    <t>Повышение уровня экологической культуры, экологического образования, улучшение информирования граждан о состоянии окружающей среды городского округа город Воронеж.                                                            Улучшение состояния водных объектов. Снижение негативного влияния последствий чрезвычайных ситуаций.</t>
  </si>
  <si>
    <t>91706051238040244226</t>
  </si>
  <si>
    <t>Мероприятие 3.5 Предупреждение негативных экологических ситуаций, ликвидация их последствий и проведение санитарно-гигиенических меропряитий на территориях общего пользования</t>
  </si>
  <si>
    <t>Предупреждение негативных экологических ситуаций, ликвидация их последствий и проведение санитарно-гигиенических мероприятий на территориях общего пользования</t>
  </si>
  <si>
    <t xml:space="preserve">Организация экскурсий и поездок в Воронежский природный биосферный заповедник и другие особоохраняемые природные территории. </t>
  </si>
  <si>
    <t xml:space="preserve">Руководитель управления экологии администрации  городского округа город Воронеж </t>
  </si>
  <si>
    <t>Развитие особо охраняемых природных территорий местного значения, поведение тематических мероприятий на озелененных территориях общего пользования</t>
  </si>
  <si>
    <t>Мониторинг окружающей среды. Отдельные аспекты совершенствования системы обращения с отходами</t>
  </si>
  <si>
    <t>Основное мероприятие 2 Мониторинг окружающей среды. Отдельные аспекты совершенствования системы обращения с отходами</t>
  </si>
  <si>
    <t>Основное мероприятие программы 2 Мониторинг окружающей среды.Отдельные аспекты совершенствования системы обращения с отходами</t>
  </si>
  <si>
    <t xml:space="preserve">Руководитель управления экологии                                                                   администрации городского округа город Воронеж </t>
  </si>
  <si>
    <t xml:space="preserve">92805030000000244225       </t>
  </si>
  <si>
    <t>91700000000000000000</t>
  </si>
  <si>
    <t xml:space="preserve">92905030000000244225 </t>
  </si>
  <si>
    <t xml:space="preserve">93005030000000244225 </t>
  </si>
  <si>
    <t xml:space="preserve">93105030000000244225 </t>
  </si>
  <si>
    <t xml:space="preserve">93205030000000244225 </t>
  </si>
  <si>
    <t xml:space="preserve">93305030000000244225 </t>
  </si>
  <si>
    <t xml:space="preserve">2013                   (факт)
</t>
  </si>
  <si>
    <t>74</t>
  </si>
  <si>
    <t xml:space="preserve">предусмотрено муниципальной программой, 
тыс. руб. </t>
  </si>
  <si>
    <t>4,0</t>
  </si>
  <si>
    <t>4,15</t>
  </si>
  <si>
    <t>4,2</t>
  </si>
  <si>
    <t>4,25</t>
  </si>
  <si>
    <t>4,3</t>
  </si>
  <si>
    <t>4,35</t>
  </si>
  <si>
    <t>4,4</t>
  </si>
  <si>
    <t>"_____"________________2015</t>
  </si>
  <si>
    <t>2. Количество отходов, образующихся на территории городского округа, подвергающихся переработке</t>
  </si>
  <si>
    <t>Издательская и информационная деятельность, организация радио- и телепередач, круглых столов и конференций, изготовление и размещение рекламных щитов и информационных стендов</t>
  </si>
  <si>
    <t>647</t>
  </si>
  <si>
    <t>Заключение контрактов</t>
  </si>
  <si>
    <t>план на  отчетный год, тыс. рублей</t>
  </si>
  <si>
    <t>заключено, 
тыс. рублей</t>
  </si>
  <si>
    <t>выполнено, 
%</t>
  </si>
  <si>
    <t>Таблица № 2</t>
  </si>
  <si>
    <t xml:space="preserve">лимит на год, тыс. руб. </t>
  </si>
  <si>
    <t xml:space="preserve">профинанси-ровано, 
тыс. руб. </t>
  </si>
  <si>
    <t>выполнено (гр.8/гр.4), 
(%)</t>
  </si>
  <si>
    <t>выполнено (гр.8/гр.5), 
(%)</t>
  </si>
  <si>
    <t xml:space="preserve">всего
</t>
  </si>
  <si>
    <t>в том числе:</t>
  </si>
  <si>
    <t xml:space="preserve">уточненные плановые бюджетные ассигнования </t>
  </si>
  <si>
    <t xml:space="preserve">плановые внебюджетные ассигнования </t>
  </si>
  <si>
    <t>уровень достижения показателя (индикатора), %</t>
  </si>
  <si>
    <t>Предупреждение негативных экологических ситуаций, ликвидация их последствий и проведение санитарно-гигиенических меропряитий на территориях общего пользования</t>
  </si>
  <si>
    <t xml:space="preserve">  Развитие особо охраняемых природных территорий местного значения, проведение тематических мероприятий на озелененныъх территориях общего пользования</t>
  </si>
  <si>
    <t>0</t>
  </si>
  <si>
    <t>7296</t>
  </si>
  <si>
    <t>29025</t>
  </si>
  <si>
    <t>уточненные плановые бюджетные ассигнования на очередной финансовый год, тыс. рублей</t>
  </si>
  <si>
    <t xml:space="preserve">профинансировано на отчетную 
дату, тыс. рублей </t>
  </si>
  <si>
    <t>вывезти 1283 т отходов с мест несанкционированных свалок</t>
  </si>
  <si>
    <t>4,98</t>
  </si>
  <si>
    <t>Основное мероприятие программы 2 Мониторинг окружающей среды. Отдельные аспекты совершенствования системы обращения с отходами</t>
  </si>
  <si>
    <t>2.1 Площадь земель, реабилитированных в результате ликвидации захламлений или загрязнений территорий</t>
  </si>
  <si>
    <t>Расходы бюджета городского округа город Воронеж за отчетный период</t>
  </si>
  <si>
    <r>
      <t>Проблемы, возникшие в ходе реализации мероприятия</t>
    </r>
    <r>
      <rPr>
        <sz val="12"/>
        <rFont val="Times New Roman"/>
        <family val="1"/>
        <charset val="204"/>
      </rPr>
      <t xml:space="preserve">
</t>
    </r>
  </si>
  <si>
    <t>Таблица1</t>
  </si>
  <si>
    <t>Исполняющий обязанности руководителя управления экологии</t>
  </si>
  <si>
    <t>В.Н. Дрыгин</t>
  </si>
  <si>
    <t>86,6</t>
  </si>
  <si>
    <t>Проведение работ по реконструкции Центрального парка культуры и отдыха</t>
  </si>
  <si>
    <t>вывезено 1283 т отходов с мест несанкционированных свалок</t>
  </si>
  <si>
    <t>вывезено 843,8 т отходов с мест несанкционированных свалок</t>
  </si>
  <si>
    <t>вывезти 296 т отходов с мест несанкционированных свалок</t>
  </si>
  <si>
    <t>осущетсвить вырубку и обрезку деревьев</t>
  </si>
  <si>
    <t xml:space="preserve">выполнить покос травы и стрижку кустарника </t>
  </si>
  <si>
    <t>выполнить покос травы - 325 126 м2, стрижку кустарника 2270 м2, вырубка дикой поросли - 1300 м2</t>
  </si>
  <si>
    <t>вывезти 1896 м3 с мест несанкционированного размещения отходов</t>
  </si>
  <si>
    <t>обустроить 1,4 га цветников на территории районов города</t>
  </si>
  <si>
    <t>обустроиено 1,4 га цветников на территории районов города</t>
  </si>
  <si>
    <t>средства в размере 4000 тыс.руб. возвращены в бюджет (протокол главы ГО от 05.02.2015 № 4-с)</t>
  </si>
  <si>
    <t>средства в размере 100 тыс.руб. возвращены в бюджет (протокол главы ГО от 05.02.2015 № 4-с)</t>
  </si>
  <si>
    <t>издать 50 экз. доклада о состоянии окружающей среды на территории г.Воронежа</t>
  </si>
  <si>
    <t>Провести конкурс главы городского округа город Воронеж в области охраны окружающей среды, городские конкурсы "Зеленый островок", "Лучший защитник природы", "Город и Экология" и т.д., выставки- ярмарки "Воронеж - Город - Сад"</t>
  </si>
  <si>
    <t>провести дезинсекционную обработку озелененных территоий общего пользования</t>
  </si>
  <si>
    <t>Приобрести 300 косынок для проведения акции "Лес Победы", перчатки, мешки и талоны на вывоз Тбо для проведения месячника по благоустройству</t>
  </si>
  <si>
    <t xml:space="preserve"> выполнить поставку 1376 деревьев 12000 кустарников, посадку 149 деревьев 349 кустарников, 6500 цветочной рассады</t>
  </si>
  <si>
    <t xml:space="preserve"> поставлено 1376 деревьев 12000 кустарников, высажено 149 деревьев 349 кустарников, 6500 цветочной рассады</t>
  </si>
  <si>
    <t>провести обследование 5 озелененных территоий с целью придания им статуса ООПТ</t>
  </si>
  <si>
    <t>средства в размере 450 тыс.руб. возвращены в бюджет (протокол главы ГО от 05.02.2015 № 4-с)</t>
  </si>
  <si>
    <t>средства в размере 3000 тыс.руб. возвращены в бюджет (протокол главы ГО от 05.02.2015 № 4-с)</t>
  </si>
  <si>
    <t xml:space="preserve">И.о. руководителя управления экологии </t>
  </si>
  <si>
    <t>Расходы за отчетный период</t>
  </si>
  <si>
    <t>проведена дезинсекционная обработка озелененных территоий общего пользования</t>
  </si>
  <si>
    <t>издано 50 экз. доклада о состоянии окружающей среды на территории г.Воронежа</t>
  </si>
  <si>
    <t>Приобрести модульные биотуалеты</t>
  </si>
  <si>
    <t>Приобретены модульные биотуалеты для размещения на озелененных территориях</t>
  </si>
  <si>
    <t>вывезти 843,8 т отходов с мест несанкционированных свалок</t>
  </si>
  <si>
    <t>подготовка выставочной экспозиции для выставки- ярмарки "Воронеж - Город - Сад"</t>
  </si>
  <si>
    <t>подготовлена выставочная экспозиция для выставки- ярмарки "Воронеж - Город - Сад"</t>
  </si>
  <si>
    <t>Завершено озеленение 1 очереди реконструкции, установка парковой мебели, оборудование игровых площадок, благоустройство парковки и пямятника ВОВ, сети водо/электро снабжения</t>
  </si>
  <si>
    <t>28800</t>
  </si>
  <si>
    <t>Подготовить выставочную экспозицию для выставки-ярмарки "Воронеж-Город-Сад"</t>
  </si>
  <si>
    <t>Подготовлена выставочная экспозиция для выставки-ярмарки "Воронеж-Город-Сад"</t>
  </si>
  <si>
    <t xml:space="preserve">Проведены: конкурс главы городского округа город Воронеж в области охраны окружающей среды, городские конкурсы "Лучший экологический постер", "Лучший дизайн-поект" «Зеленый островок»;
- «Лучший защитник природы»;
- конкурс сочинений «Город и Экология». Проведена выставка- ярмарка "Воронеж - Город - Сад"
</t>
  </si>
  <si>
    <t>Мероприятие 3.6 Предупреждение негативных экологических ситуаций, ликвидация их последствий и проведение санитарно-гигиенических меропряитий на территориях общего пользования</t>
  </si>
  <si>
    <r>
      <t>Мероприятие 3.5                       Обеспечение муниципальных учреждений социальной сферы качественной питьевой водой: установка и техобслуживание систем доочистки воды-------------------</t>
    </r>
    <r>
      <rPr>
        <b/>
        <i/>
        <sz val="12"/>
        <rFont val="Times New Roman"/>
        <family val="1"/>
        <charset val="204"/>
      </rPr>
      <t>Поставка систем доочистки питьевой воды с последующей установкой для нужд муниципальных дошкольных образовательных учреждений  городского округа город Воронеж субъектами малого предпринимательства</t>
    </r>
  </si>
  <si>
    <t>И.о. руководителя управления экологии</t>
  </si>
  <si>
    <t>93305031238040244290</t>
  </si>
  <si>
    <t>вырублено 301 и обрезено 103 деревьев</t>
  </si>
  <si>
    <t>выполнен покос травы - 461,17 тыс. м2, стрижка кустарника 22,0 тыс.м2</t>
  </si>
  <si>
    <t>вывезено 2442 куб.м. отходов с мест несанкционированных свалок</t>
  </si>
  <si>
    <t>вырублено 221 дер., 50 м2 кустарника, обрезано 1159 дер., 1135 м2 кустарников</t>
  </si>
  <si>
    <t>выполнен покос травы - 325 126 м2, стрижку кустарника 2270 м2, вырубка дикой поросли - 1300 м2</t>
  </si>
  <si>
    <t>вывезено 1896 куб.м. отходов</t>
  </si>
  <si>
    <t>осущетсвить вырубку 153 и обрезку 178 деревьев</t>
  </si>
  <si>
    <t>вырублено 153 и обрезено 178 дерева</t>
  </si>
  <si>
    <t>Кредиторская задолженность 43,5 тыс.руб</t>
  </si>
  <si>
    <t>выполнить покос травы - 237,3 тыс. м2, стрижку кустарника - 44,8 м2, формирование крон кустарников  -44 шт.</t>
  </si>
  <si>
    <t>выполнен покос травы - 237,3 тыс. м2, стрижку кустарника - 44,8 м2, формирование крон кустарников- 44 шт</t>
  </si>
  <si>
    <t>Кредиторска язадолженность 189,45 тыс. руб.</t>
  </si>
  <si>
    <t>выполнить вырубку 185 и обрезку 277 деревьев</t>
  </si>
  <si>
    <t>вырублено 184 и обрезено 277 деревьев</t>
  </si>
  <si>
    <t>Стрижка кустарника (4487,4 м2); покос травы (459728,75 м2); устройство газонов (802,54 м2)</t>
  </si>
  <si>
    <t>Стрижка кустарника (4487,4 м2); покос травы (367783 м2); устройство газонов (1024,54 м2)</t>
  </si>
  <si>
    <t>Ликвидация очагов загрязнения окружающей среды (2225 м3)</t>
  </si>
  <si>
    <t>Ликвидация очагов загрязнения окружающей среды (1512 м3)</t>
  </si>
  <si>
    <t>выполнить вырубку 66  и обрезку деревьев 337</t>
  </si>
  <si>
    <t>вырублено 66 и обрезено 337 деревьев</t>
  </si>
  <si>
    <t>выполнить покос травы - 510,28 тыс. м2, стрижку кустарника - 4,47 тыс. м2 и 238 одиночных кустарников</t>
  </si>
  <si>
    <t>выполнен  покос травы - 510,28 тыс. м2, стрижку кустарника - 4,47 тыс. м2 и 238 одиночных кустарников</t>
  </si>
  <si>
    <t xml:space="preserve">по контрактам -обрезка деревьев - 239 деревьев, удаление - 63 дерева                   2. по заданию МБУ "Комбинат благоустройства Советского района"- обрезка деревьев - 994 дерева, удаление - 436 деревьев </t>
  </si>
  <si>
    <t xml:space="preserve">по контрактам -обрезка деревьев - 239 деревьев, удаление - 63 дерева                   2. по заданию МБУ "Комбинат благоустройства Советского района"- обрезка деревьев - 1160 деревьев, удаление - 490 деревьев  </t>
  </si>
  <si>
    <t>по заданию МБУ "Комбинат благоустройства Советского района"-выкашивание газонов - 423800 кв.м, стрижка живых изгородей - 32663 кв.м, устройство газонов - 2246 кв.м</t>
  </si>
  <si>
    <t xml:space="preserve">выкашивание газонов - 477930 кв.м, стрижка живых изгородей - 21307 кв.м, </t>
  </si>
  <si>
    <t>Кредиторская задолженность 581,6 тыс. руб.</t>
  </si>
  <si>
    <t>разработать проект рекультивации земель, приобретение талонов на вывоз ТБО и мешков для сбора отходов</t>
  </si>
  <si>
    <t>разработан проект рекультивации земель, приобретены талоны на вывоз ТБО и мешков для сбора отходрв</t>
  </si>
  <si>
    <t xml:space="preserve"> </t>
  </si>
  <si>
    <t>бюджетные средства  переданы в задание МБУ "Комбинат благоустройства Советского района"  1900,00</t>
  </si>
  <si>
    <t>Кредиторская задолженность 375,17 тыс.руб</t>
  </si>
  <si>
    <t>Оставшиеся бюджетные средства  включены в задание МБУ "Комбинат благоустройства Советского района"</t>
  </si>
  <si>
    <t>7673</t>
  </si>
  <si>
    <t>34954</t>
  </si>
  <si>
    <t>4,6</t>
  </si>
  <si>
    <t>91</t>
  </si>
  <si>
    <t>Поставлено 300 косынок для проведения акции "Лес Победы", 9000 пар перчаток, 10000 мешков, талоны на вывоз 200 м3 ТБО</t>
  </si>
  <si>
    <t>1611,35</t>
  </si>
  <si>
    <t>470</t>
  </si>
  <si>
    <t xml:space="preserve">Существенное различие показателей 2015 и 2014 года обусловлено изменением системы учета данных управлением Росприроднадзора Воронежской области </t>
  </si>
  <si>
    <t>Значительное отклонение вызвано посадкой зеленых насаждений предприятиями и организациями города</t>
  </si>
  <si>
    <t>735,67</t>
  </si>
  <si>
    <t>Полякова Е.В.</t>
  </si>
  <si>
    <t>228-31-72</t>
  </si>
  <si>
    <t>количество заключенных контрактов</t>
  </si>
  <si>
    <t>оформлено в муниципальную собственность 17 участков</t>
  </si>
  <si>
    <t>оформить в муниципальную собственность 10 участков</t>
  </si>
  <si>
    <t>проведено обследование 5 озелененных территоий с целью придания им статуса ООПТ</t>
  </si>
  <si>
    <t xml:space="preserve">Отчет
о расходах федерального, областного бюджетов, бюджета городского округа город Воронеж и внебюджетных источников на реализацию целей муниципальной программы городского округа город Воронеж "Охрана окружающей среды"
по состоянию на 01 января 2016  года </t>
  </si>
  <si>
    <r>
      <t xml:space="preserve">Отчет о выполнении Плана реализации муниципальной программы городского округа город Воронеж 
"Охрана окружающей среды" 
по состоянию </t>
    </r>
    <r>
      <rPr>
        <b/>
        <u/>
        <sz val="14"/>
        <color indexed="8"/>
        <rFont val="Times New Roman"/>
        <family val="1"/>
        <charset val="204"/>
      </rPr>
      <t xml:space="preserve">на 01 января 2016 года </t>
    </r>
  </si>
  <si>
    <t>Сведения о достижении значений показателей (индикаторов) реализации муниципальной программы городского округа город Воронеж "Охрана окружающей среды" по состоянию на 01.01.2016 года</t>
  </si>
  <si>
    <t>выполнить комплекс работ по содержанию закрепленных муниципальных парков и скверов в рамках заказов учредителя</t>
  </si>
  <si>
    <t>выполнен комплекс работ по содержанию закрепленных муниципальных парков и скверов в рамках заказов учредителя</t>
  </si>
  <si>
    <t>На проведение работ по исследованию влияния на окружающую среду очагов загрязнения, полигонов и накопителей крупнотоннажных отходов в 2015 году было затрачено предприятиями  свыше 3 млн. рублей. На ОАО «Воронежсинтезкаучук» проведён мониторинг подземного водоносного горизонта, загрязненного некалем</t>
  </si>
  <si>
    <t>Провести исследование и ликвидацию очагов загрязнения окружающей среды</t>
  </si>
  <si>
    <t xml:space="preserve">Осуществить контроль эффективности работы газоочистного оборудования и работы очистных сооружений сточных вод на предприятиях городского округа </t>
  </si>
  <si>
    <t>Вести исследования влияния на окружающую среду полигонов и накопителей крупнотоннажных отходов</t>
  </si>
  <si>
    <t>Проводить замеры выбросов загрязняющих веществ в атмосферу, отбор проб сточных и природных вод и почвогрунтов в определенных точках, в том числе разовые при возникновении чрезвычайных ситуаций, техногенных аварий, сопровождающихся загрязнением окружающей среды, а также при работе с обращениями граждан</t>
  </si>
  <si>
    <t>Ситуаций не возникло</t>
  </si>
  <si>
    <t xml:space="preserve">ЗАО «ВКСМ»
Проведение мониторинга за состоянием окружающей среды на объектах хранения отходов.
Затраты составили за 2015 год 20,0 тыс. руб
</t>
  </si>
  <si>
    <t xml:space="preserve">На осуществление мероприятий по контролю эффективности газопылеулавливающих установок, очистных сооружений сточных вод, а также на проведение мероприятий по обеспечению исправной работы данного оборудования с соблюдением нормативов качества окружающей среды предприятиями освоено около 16 млн. рублей.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</si>
</sst>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.00_р_._-;\-* #,##0.00_р_._-;_-* &quot;-&quot;??_р_._-;_-@_-"/>
    <numFmt numFmtId="165" formatCode="#,##0.00_р_."/>
    <numFmt numFmtId="166" formatCode="#,##0.000_р_."/>
    <numFmt numFmtId="167" formatCode="0.0"/>
    <numFmt numFmtId="168" formatCode="#,##0.00\ _₽"/>
  </numFmts>
  <fonts count="35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name val="Arial Cyr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4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4"/>
      <color indexed="8"/>
      <name val="Times New Roman"/>
      <family val="1"/>
      <charset val="204"/>
    </font>
    <font>
      <sz val="14"/>
      <name val="Arial Cyr"/>
      <charset val="204"/>
    </font>
    <font>
      <strike/>
      <sz val="14"/>
      <name val="Calibri"/>
      <family val="2"/>
      <charset val="204"/>
    </font>
    <font>
      <strike/>
      <sz val="16"/>
      <name val="Times New Roman"/>
      <family val="1"/>
      <charset val="204"/>
    </font>
    <font>
      <sz val="14"/>
      <name val="Calibri"/>
      <family val="2"/>
      <charset val="204"/>
    </font>
    <font>
      <strike/>
      <sz val="14"/>
      <name val="Times New Roman"/>
      <family val="1"/>
      <charset val="204"/>
    </font>
    <font>
      <sz val="16"/>
      <name val="Times New Roman"/>
      <family val="1"/>
      <charset val="204"/>
    </font>
    <font>
      <sz val="1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111111"/>
      <name val="Arial Cyr"/>
      <charset val="204"/>
    </font>
    <font>
      <u/>
      <sz val="14"/>
      <name val="Times New Roman"/>
      <family val="1"/>
      <charset val="204"/>
    </font>
    <font>
      <sz val="16"/>
      <name val="Arial Cyr"/>
      <charset val="204"/>
    </font>
    <font>
      <b/>
      <sz val="10"/>
      <name val="Times New Roman"/>
      <family val="1"/>
      <charset val="204"/>
    </font>
    <font>
      <b/>
      <i/>
      <sz val="10"/>
      <name val="Arial Cyr"/>
      <charset val="204"/>
    </font>
    <font>
      <sz val="9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u/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Arial Cyr"/>
      <charset val="204"/>
    </font>
    <font>
      <sz val="12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164" fontId="11" fillId="0" borderId="0" applyFont="0" applyFill="0" applyBorder="0" applyAlignment="0" applyProtection="0"/>
  </cellStyleXfs>
  <cellXfs count="466">
    <xf numFmtId="0" fontId="0" fillId="0" borderId="0" xfId="0"/>
    <xf numFmtId="0" fontId="2" fillId="0" borderId="0" xfId="0" applyFont="1"/>
    <xf numFmtId="0" fontId="0" fillId="0" borderId="0" xfId="0" applyFont="1"/>
    <xf numFmtId="0" fontId="2" fillId="3" borderId="0" xfId="0" applyFont="1" applyFill="1" applyBorder="1" applyAlignment="1">
      <alignment vertical="center" wrapText="1"/>
    </xf>
    <xf numFmtId="0" fontId="8" fillId="0" borderId="0" xfId="0" applyFont="1"/>
    <xf numFmtId="0" fontId="8" fillId="0" borderId="0" xfId="0" applyFont="1" applyAlignment="1">
      <alignment horizontal="center"/>
    </xf>
    <xf numFmtId="0" fontId="8" fillId="0" borderId="0" xfId="0" applyFont="1" applyFill="1"/>
    <xf numFmtId="0" fontId="8" fillId="0" borderId="0" xfId="0" applyFont="1" applyFill="1" applyAlignment="1">
      <alignment horizontal="center"/>
    </xf>
    <xf numFmtId="0" fontId="10" fillId="0" borderId="0" xfId="1" applyFont="1"/>
    <xf numFmtId="4" fontId="10" fillId="0" borderId="0" xfId="1" applyNumberFormat="1" applyFont="1"/>
    <xf numFmtId="0" fontId="0" fillId="0" borderId="0" xfId="0" applyFont="1" applyBorder="1"/>
    <xf numFmtId="0" fontId="6" fillId="2" borderId="1" xfId="1" applyFont="1" applyFill="1" applyBorder="1" applyAlignment="1">
      <alignment wrapText="1"/>
    </xf>
    <xf numFmtId="0" fontId="2" fillId="2" borderId="0" xfId="0" applyFont="1" applyFill="1"/>
    <xf numFmtId="0" fontId="14" fillId="0" borderId="0" xfId="1" applyFont="1"/>
    <xf numFmtId="4" fontId="14" fillId="0" borderId="0" xfId="1" applyNumberFormat="1" applyFont="1"/>
    <xf numFmtId="0" fontId="16" fillId="0" borderId="0" xfId="1" applyFont="1"/>
    <xf numFmtId="4" fontId="17" fillId="0" borderId="0" xfId="1" applyNumberFormat="1" applyFont="1" applyBorder="1" applyAlignment="1">
      <alignment horizontal="center" vertical="center" wrapText="1"/>
    </xf>
    <xf numFmtId="4" fontId="14" fillId="0" borderId="0" xfId="1" applyNumberFormat="1" applyFont="1" applyBorder="1"/>
    <xf numFmtId="0" fontId="14" fillId="0" borderId="0" xfId="1" applyFont="1" applyBorder="1"/>
    <xf numFmtId="0" fontId="2" fillId="2" borderId="1" xfId="1" applyFont="1" applyFill="1" applyBorder="1" applyAlignment="1">
      <alignment wrapText="1"/>
    </xf>
    <xf numFmtId="49" fontId="8" fillId="0" borderId="0" xfId="0" applyNumberFormat="1" applyFont="1" applyFill="1" applyAlignment="1">
      <alignment wrapText="1"/>
    </xf>
    <xf numFmtId="49" fontId="8" fillId="0" borderId="0" xfId="0" applyNumberFormat="1" applyFont="1" applyFill="1" applyAlignment="1">
      <alignment vertical="top" wrapText="1"/>
    </xf>
    <xf numFmtId="49" fontId="8" fillId="0" borderId="0" xfId="0" applyNumberFormat="1" applyFont="1" applyFill="1" applyAlignment="1">
      <alignment horizontal="right" vertical="top" wrapText="1"/>
    </xf>
    <xf numFmtId="49" fontId="8" fillId="0" borderId="0" xfId="0" applyNumberFormat="1" applyFont="1" applyFill="1" applyAlignment="1">
      <alignment horizontal="centerContinuous" vertical="center" wrapText="1"/>
    </xf>
    <xf numFmtId="49" fontId="2" fillId="3" borderId="0" xfId="0" applyNumberFormat="1" applyFont="1" applyFill="1" applyBorder="1" applyAlignment="1">
      <alignment vertical="center" wrapText="1"/>
    </xf>
    <xf numFmtId="49" fontId="2" fillId="0" borderId="0" xfId="0" applyNumberFormat="1" applyFont="1" applyBorder="1" applyAlignment="1">
      <alignment wrapText="1"/>
    </xf>
    <xf numFmtId="49" fontId="2" fillId="2" borderId="0" xfId="0" applyNumberFormat="1" applyFont="1" applyFill="1" applyAlignment="1">
      <alignment wrapText="1"/>
    </xf>
    <xf numFmtId="0" fontId="8" fillId="0" borderId="0" xfId="0" applyFont="1" applyFill="1" applyAlignment="1">
      <alignment vertical="center" wrapText="1"/>
    </xf>
    <xf numFmtId="0" fontId="8" fillId="0" borderId="0" xfId="0" applyFont="1" applyAlignment="1">
      <alignment vertical="center" wrapText="1"/>
    </xf>
    <xf numFmtId="0" fontId="20" fillId="0" borderId="0" xfId="0" applyFont="1" applyFill="1" applyAlignment="1">
      <alignment horizontal="left"/>
    </xf>
    <xf numFmtId="0" fontId="2" fillId="0" borderId="0" xfId="0" applyFont="1" applyBorder="1"/>
    <xf numFmtId="49" fontId="2" fillId="0" borderId="0" xfId="0" applyNumberFormat="1" applyFont="1" applyAlignment="1">
      <alignment wrapText="1"/>
    </xf>
    <xf numFmtId="49" fontId="2" fillId="0" borderId="5" xfId="0" applyNumberFormat="1" applyFont="1" applyBorder="1" applyAlignment="1">
      <alignment horizontal="justify" vertical="top"/>
    </xf>
    <xf numFmtId="49" fontId="2" fillId="0" borderId="0" xfId="0" applyNumberFormat="1" applyFont="1" applyAlignment="1">
      <alignment wrapText="1"/>
    </xf>
    <xf numFmtId="0" fontId="6" fillId="2" borderId="1" xfId="1" applyFont="1" applyFill="1" applyBorder="1" applyAlignment="1">
      <alignment vertical="top" wrapText="1"/>
    </xf>
    <xf numFmtId="4" fontId="6" fillId="2" borderId="1" xfId="1" applyNumberFormat="1" applyFont="1" applyFill="1" applyBorder="1" applyAlignment="1">
      <alignment horizontal="center" vertical="center" wrapText="1"/>
    </xf>
    <xf numFmtId="0" fontId="7" fillId="2" borderId="0" xfId="0" applyFont="1" applyFill="1" applyAlignment="1">
      <alignment vertical="center" wrapText="1"/>
    </xf>
    <xf numFmtId="0" fontId="8" fillId="2" borderId="0" xfId="0" applyFont="1" applyFill="1"/>
    <xf numFmtId="0" fontId="8" fillId="2" borderId="0" xfId="0" applyFont="1" applyFill="1" applyAlignment="1">
      <alignment horizontal="center"/>
    </xf>
    <xf numFmtId="49" fontId="8" fillId="2" borderId="0" xfId="0" applyNumberFormat="1" applyFont="1" applyFill="1" applyAlignment="1">
      <alignment horizontal="center"/>
    </xf>
    <xf numFmtId="0" fontId="7" fillId="2" borderId="0" xfId="0" applyFont="1" applyFill="1"/>
    <xf numFmtId="0" fontId="7" fillId="2" borderId="0" xfId="0" applyFont="1" applyFill="1" applyAlignment="1">
      <alignment horizontal="center"/>
    </xf>
    <xf numFmtId="0" fontId="7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49" fontId="4" fillId="2" borderId="1" xfId="0" applyNumberFormat="1" applyFont="1" applyFill="1" applyBorder="1" applyAlignment="1">
      <alignment horizontal="left"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4" fontId="2" fillId="2" borderId="6" xfId="0" applyNumberFormat="1" applyFont="1" applyFill="1" applyBorder="1" applyAlignment="1">
      <alignment horizontal="center" vertical="center" wrapText="1"/>
    </xf>
    <xf numFmtId="0" fontId="14" fillId="2" borderId="0" xfId="1" applyFont="1" applyFill="1"/>
    <xf numFmtId="0" fontId="15" fillId="2" borderId="0" xfId="1" applyFont="1" applyFill="1" applyAlignment="1">
      <alignment horizontal="center"/>
    </xf>
    <xf numFmtId="4" fontId="14" fillId="2" borderId="0" xfId="1" applyNumberFormat="1" applyFont="1" applyFill="1"/>
    <xf numFmtId="0" fontId="10" fillId="2" borderId="0" xfId="1" applyFont="1" applyFill="1"/>
    <xf numFmtId="4" fontId="10" fillId="2" borderId="0" xfId="1" applyNumberFormat="1" applyFont="1" applyFill="1" applyAlignment="1">
      <alignment horizontal="center" vertical="center"/>
    </xf>
    <xf numFmtId="49" fontId="2" fillId="0" borderId="0" xfId="0" applyNumberFormat="1" applyFont="1" applyAlignment="1">
      <alignment wrapText="1"/>
    </xf>
    <xf numFmtId="49" fontId="2" fillId="0" borderId="5" xfId="0" applyNumberFormat="1" applyFont="1" applyBorder="1" applyAlignment="1">
      <alignment vertical="top"/>
    </xf>
    <xf numFmtId="0" fontId="23" fillId="0" borderId="1" xfId="0" applyFont="1" applyBorder="1" applyAlignment="1">
      <alignment vertical="top" wrapText="1"/>
    </xf>
    <xf numFmtId="0" fontId="23" fillId="0" borderId="1" xfId="0" applyFont="1" applyBorder="1" applyAlignment="1">
      <alignment vertical="top"/>
    </xf>
    <xf numFmtId="0" fontId="23" fillId="0" borderId="4" xfId="0" applyFont="1" applyBorder="1" applyAlignment="1">
      <alignment horizontal="left"/>
    </xf>
    <xf numFmtId="0" fontId="23" fillId="0" borderId="5" xfId="0" applyFont="1" applyBorder="1" applyAlignment="1">
      <alignment horizontal="left"/>
    </xf>
    <xf numFmtId="0" fontId="23" fillId="0" borderId="2" xfId="0" applyFont="1" applyBorder="1" applyAlignment="1">
      <alignment vertical="top" wrapText="1"/>
    </xf>
    <xf numFmtId="0" fontId="23" fillId="0" borderId="4" xfId="0" applyFont="1" applyBorder="1" applyAlignment="1">
      <alignment vertical="top"/>
    </xf>
    <xf numFmtId="49" fontId="2" fillId="2" borderId="0" xfId="0" applyNumberFormat="1" applyFont="1" applyFill="1" applyBorder="1" applyAlignment="1">
      <alignment vertical="top"/>
    </xf>
    <xf numFmtId="49" fontId="2" fillId="2" borderId="0" xfId="0" applyNumberFormat="1" applyFont="1" applyFill="1" applyAlignment="1">
      <alignment horizontal="justify" vertical="center"/>
    </xf>
    <xf numFmtId="49" fontId="2" fillId="2" borderId="0" xfId="0" applyNumberFormat="1" applyFont="1" applyFill="1" applyBorder="1" applyAlignment="1">
      <alignment horizontal="justify" vertical="center"/>
    </xf>
    <xf numFmtId="49" fontId="2" fillId="2" borderId="0" xfId="0" applyNumberFormat="1" applyFont="1" applyFill="1" applyBorder="1" applyAlignment="1">
      <alignment horizontal="right" vertical="center"/>
    </xf>
    <xf numFmtId="49" fontId="23" fillId="0" borderId="4" xfId="0" applyNumberFormat="1" applyFont="1" applyBorder="1" applyAlignment="1">
      <alignment horizontal="left" vertical="top" wrapText="1"/>
    </xf>
    <xf numFmtId="49" fontId="23" fillId="0" borderId="2" xfId="0" applyNumberFormat="1" applyFont="1" applyBorder="1" applyAlignment="1">
      <alignment horizontal="left" vertical="top" wrapText="1"/>
    </xf>
    <xf numFmtId="49" fontId="23" fillId="0" borderId="4" xfId="0" applyNumberFormat="1" applyFont="1" applyBorder="1" applyAlignment="1">
      <alignment vertical="top" wrapText="1"/>
    </xf>
    <xf numFmtId="49" fontId="23" fillId="0" borderId="5" xfId="0" applyNumberFormat="1" applyFont="1" applyBorder="1" applyAlignment="1">
      <alignment vertical="top" wrapText="1"/>
    </xf>
    <xf numFmtId="49" fontId="23" fillId="0" borderId="5" xfId="0" applyNumberFormat="1" applyFont="1" applyBorder="1" applyAlignment="1">
      <alignment horizontal="justify" vertical="top"/>
    </xf>
    <xf numFmtId="49" fontId="23" fillId="0" borderId="2" xfId="0" applyNumberFormat="1" applyFont="1" applyBorder="1" applyAlignment="1">
      <alignment vertical="top" wrapText="1"/>
    </xf>
    <xf numFmtId="49" fontId="23" fillId="0" borderId="12" xfId="0" applyNumberFormat="1" applyFont="1" applyBorder="1" applyAlignment="1">
      <alignment vertical="top" wrapText="1"/>
    </xf>
    <xf numFmtId="49" fontId="23" fillId="0" borderId="10" xfId="0" applyNumberFormat="1" applyFont="1" applyBorder="1" applyAlignment="1">
      <alignment vertical="top" wrapText="1"/>
    </xf>
    <xf numFmtId="0" fontId="0" fillId="2" borderId="0" xfId="0" applyFont="1" applyFill="1"/>
    <xf numFmtId="4" fontId="2" fillId="2" borderId="0" xfId="0" applyNumberFormat="1" applyFont="1" applyFill="1" applyAlignment="1">
      <alignment horizontal="center" vertical="center"/>
    </xf>
    <xf numFmtId="4" fontId="2" fillId="2" borderId="1" xfId="0" applyNumberFormat="1" applyFont="1" applyFill="1" applyBorder="1" applyAlignment="1">
      <alignment horizontal="center" vertical="center"/>
    </xf>
    <xf numFmtId="0" fontId="2" fillId="2" borderId="0" xfId="0" applyFont="1" applyFill="1" applyAlignment="1">
      <alignment horizontal="right" vertical="center"/>
    </xf>
    <xf numFmtId="0" fontId="0" fillId="2" borderId="0" xfId="0" applyFill="1"/>
    <xf numFmtId="0" fontId="5" fillId="2" borderId="0" xfId="0" applyFont="1" applyFill="1" applyAlignment="1">
      <alignment vertical="top" wrapText="1"/>
    </xf>
    <xf numFmtId="49" fontId="23" fillId="0" borderId="4" xfId="0" applyNumberFormat="1" applyFont="1" applyBorder="1" applyAlignment="1">
      <alignment horizontal="justify" vertical="top"/>
    </xf>
    <xf numFmtId="49" fontId="2" fillId="0" borderId="5" xfId="0" applyNumberFormat="1" applyFont="1" applyBorder="1" applyAlignment="1">
      <alignment horizontal="justify"/>
    </xf>
    <xf numFmtId="49" fontId="2" fillId="0" borderId="2" xfId="0" applyNumberFormat="1" applyFont="1" applyBorder="1" applyAlignment="1">
      <alignment horizontal="justify"/>
    </xf>
    <xf numFmtId="0" fontId="2" fillId="0" borderId="5" xfId="0" applyFont="1" applyBorder="1" applyAlignment="1">
      <alignment vertical="top" wrapText="1"/>
    </xf>
    <xf numFmtId="49" fontId="2" fillId="2" borderId="11" xfId="0" applyNumberFormat="1" applyFont="1" applyFill="1" applyBorder="1" applyAlignment="1">
      <alignment wrapText="1"/>
    </xf>
    <xf numFmtId="0" fontId="0" fillId="2" borderId="0" xfId="0" applyFill="1" applyAlignment="1">
      <alignment vertical="top"/>
    </xf>
    <xf numFmtId="4" fontId="10" fillId="2" borderId="0" xfId="1" applyNumberFormat="1" applyFont="1" applyFill="1"/>
    <xf numFmtId="0" fontId="3" fillId="2" borderId="0" xfId="0" applyFont="1" applyFill="1"/>
    <xf numFmtId="0" fontId="8" fillId="2" borderId="0" xfId="0" applyFont="1" applyFill="1" applyAlignment="1">
      <alignment vertical="center" wrapText="1"/>
    </xf>
    <xf numFmtId="49" fontId="23" fillId="0" borderId="10" xfId="0" applyNumberFormat="1" applyFont="1" applyBorder="1" applyAlignment="1">
      <alignment horizontal="left" vertical="top" wrapText="1"/>
    </xf>
    <xf numFmtId="49" fontId="23" fillId="0" borderId="11" xfId="0" applyNumberFormat="1" applyFont="1" applyBorder="1" applyAlignment="1">
      <alignment horizontal="left" vertical="top" wrapText="1"/>
    </xf>
    <xf numFmtId="49" fontId="23" fillId="0" borderId="1" xfId="0" applyNumberFormat="1" applyFont="1" applyBorder="1" applyAlignment="1">
      <alignment vertical="top" wrapText="1"/>
    </xf>
    <xf numFmtId="0" fontId="23" fillId="0" borderId="5" xfId="0" applyFont="1" applyBorder="1" applyAlignment="1">
      <alignment horizontal="left" wrapText="1"/>
    </xf>
    <xf numFmtId="0" fontId="23" fillId="0" borderId="5" xfId="0" applyFont="1" applyBorder="1" applyAlignment="1">
      <alignment horizontal="left" vertical="top" wrapText="1"/>
    </xf>
    <xf numFmtId="0" fontId="6" fillId="2" borderId="0" xfId="0" applyFont="1" applyFill="1" applyAlignment="1">
      <alignment horizontal="right"/>
    </xf>
    <xf numFmtId="4" fontId="10" fillId="4" borderId="0" xfId="1" applyNumberFormat="1" applyFont="1" applyFill="1"/>
    <xf numFmtId="0" fontId="0" fillId="4" borderId="0" xfId="0" applyFill="1"/>
    <xf numFmtId="0" fontId="0" fillId="2" borderId="3" xfId="0" applyFont="1" applyFill="1" applyBorder="1"/>
    <xf numFmtId="0" fontId="2" fillId="0" borderId="0" xfId="0" applyFont="1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49" fontId="2" fillId="0" borderId="1" xfId="0" applyNumberFormat="1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justify"/>
    </xf>
    <xf numFmtId="0" fontId="2" fillId="2" borderId="1" xfId="0" applyFont="1" applyFill="1" applyBorder="1" applyAlignment="1">
      <alignment horizontal="center" wrapText="1"/>
    </xf>
    <xf numFmtId="0" fontId="6" fillId="2" borderId="4" xfId="1" applyFont="1" applyFill="1" applyBorder="1" applyAlignment="1">
      <alignment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3" fontId="6" fillId="2" borderId="1" xfId="1" applyNumberFormat="1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Continuous" wrapText="1"/>
    </xf>
    <xf numFmtId="49" fontId="2" fillId="2" borderId="1" xfId="1" applyNumberFormat="1" applyFont="1" applyFill="1" applyBorder="1" applyAlignment="1">
      <alignment horizontal="center" vertical="center"/>
    </xf>
    <xf numFmtId="1" fontId="2" fillId="2" borderId="1" xfId="1" applyNumberFormat="1" applyFont="1" applyFill="1" applyBorder="1" applyAlignment="1">
      <alignment horizontal="center" vertical="center"/>
    </xf>
    <xf numFmtId="3" fontId="2" fillId="2" borderId="1" xfId="1" applyNumberFormat="1" applyFont="1" applyFill="1" applyBorder="1" applyAlignment="1">
      <alignment horizontal="center" vertical="center"/>
    </xf>
    <xf numFmtId="0" fontId="2" fillId="2" borderId="1" xfId="1" applyFont="1" applyFill="1" applyBorder="1" applyAlignment="1">
      <alignment horizontal="left" vertical="center" wrapText="1"/>
    </xf>
    <xf numFmtId="49" fontId="2" fillId="2" borderId="1" xfId="1" applyNumberFormat="1" applyFont="1" applyFill="1" applyBorder="1" applyAlignment="1">
      <alignment vertical="center" wrapText="1"/>
    </xf>
    <xf numFmtId="0" fontId="2" fillId="2" borderId="1" xfId="1" applyFont="1" applyFill="1" applyBorder="1" applyAlignment="1">
      <alignment vertical="center" wrapText="1"/>
    </xf>
    <xf numFmtId="1" fontId="2" fillId="2" borderId="1" xfId="1" applyNumberFormat="1" applyFont="1" applyFill="1" applyBorder="1" applyAlignment="1">
      <alignment vertical="center" wrapText="1"/>
    </xf>
    <xf numFmtId="1" fontId="2" fillId="2" borderId="1" xfId="1" applyNumberFormat="1" applyFont="1" applyFill="1" applyBorder="1" applyAlignment="1">
      <alignment horizontal="center" vertical="center" wrapText="1"/>
    </xf>
    <xf numFmtId="4" fontId="2" fillId="2" borderId="1" xfId="1" applyNumberFormat="1" applyFont="1" applyFill="1" applyBorder="1" applyAlignment="1">
      <alignment horizontal="center" vertical="center"/>
    </xf>
    <xf numFmtId="49" fontId="2" fillId="2" borderId="1" xfId="1" applyNumberFormat="1" applyFont="1" applyFill="1" applyBorder="1" applyAlignment="1">
      <alignment wrapText="1"/>
    </xf>
    <xf numFmtId="49" fontId="2" fillId="2" borderId="1" xfId="0" applyNumberFormat="1" applyFont="1" applyFill="1" applyBorder="1" applyAlignment="1">
      <alignment horizontal="center" vertical="center"/>
    </xf>
    <xf numFmtId="0" fontId="22" fillId="2" borderId="1" xfId="1" applyFont="1" applyFill="1" applyBorder="1" applyAlignment="1">
      <alignment horizontal="center" vertical="center" wrapText="1"/>
    </xf>
    <xf numFmtId="4" fontId="2" fillId="2" borderId="1" xfId="1" applyNumberFormat="1" applyFont="1" applyFill="1" applyBorder="1" applyAlignment="1">
      <alignment horizontal="center" wrapText="1"/>
    </xf>
    <xf numFmtId="49" fontId="2" fillId="2" borderId="1" xfId="1" applyNumberFormat="1" applyFont="1" applyFill="1" applyBorder="1" applyAlignment="1">
      <alignment vertical="top" wrapText="1"/>
    </xf>
    <xf numFmtId="0" fontId="2" fillId="2" borderId="1" xfId="1" applyFont="1" applyFill="1" applyBorder="1" applyAlignment="1">
      <alignment vertical="top" wrapText="1"/>
    </xf>
    <xf numFmtId="0" fontId="6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left" vertical="center" wrapText="1"/>
    </xf>
    <xf numFmtId="0" fontId="4" fillId="2" borderId="0" xfId="0" applyFont="1" applyFill="1" applyAlignment="1">
      <alignment vertical="center" wrapText="1"/>
    </xf>
    <xf numFmtId="0" fontId="2" fillId="2" borderId="0" xfId="0" applyFont="1" applyFill="1" applyAlignment="1">
      <alignment vertical="top"/>
    </xf>
    <xf numFmtId="49" fontId="2" fillId="2" borderId="0" xfId="0" applyNumberFormat="1" applyFont="1" applyFill="1"/>
    <xf numFmtId="1" fontId="2" fillId="2" borderId="0" xfId="0" applyNumberFormat="1" applyFont="1" applyFill="1"/>
    <xf numFmtId="0" fontId="2" fillId="2" borderId="0" xfId="0" applyFont="1" applyFill="1" applyAlignment="1">
      <alignment horizontal="center"/>
    </xf>
    <xf numFmtId="0" fontId="0" fillId="2" borderId="0" xfId="0" applyFont="1" applyFill="1" applyAlignment="1">
      <alignment vertical="top"/>
    </xf>
    <xf numFmtId="49" fontId="0" fillId="2" borderId="0" xfId="0" applyNumberFormat="1" applyFont="1" applyFill="1"/>
    <xf numFmtId="1" fontId="0" fillId="2" borderId="0" xfId="0" applyNumberFormat="1" applyFont="1" applyFill="1"/>
    <xf numFmtId="0" fontId="6" fillId="2" borderId="1" xfId="1" applyFont="1" applyFill="1" applyBorder="1" applyAlignment="1">
      <alignment horizontal="center" vertical="center" wrapText="1"/>
    </xf>
    <xf numFmtId="0" fontId="6" fillId="2" borderId="1" xfId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left" vertical="top" wrapText="1"/>
    </xf>
    <xf numFmtId="4" fontId="6" fillId="2" borderId="4" xfId="1" applyNumberFormat="1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right" wrapText="1"/>
    </xf>
    <xf numFmtId="0" fontId="0" fillId="2" borderId="0" xfId="0" applyFill="1" applyAlignment="1">
      <alignment horizontal="right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2" fillId="2" borderId="0" xfId="1" applyFont="1" applyFill="1"/>
    <xf numFmtId="4" fontId="12" fillId="2" borderId="0" xfId="1" applyNumberFormat="1" applyFont="1" applyFill="1" applyAlignment="1">
      <alignment horizontal="center" vertical="center"/>
    </xf>
    <xf numFmtId="49" fontId="2" fillId="2" borderId="1" xfId="1" applyNumberFormat="1" applyFont="1" applyFill="1" applyBorder="1" applyAlignment="1">
      <alignment horizontal="center" wrapText="1"/>
    </xf>
    <xf numFmtId="0" fontId="0" fillId="2" borderId="1" xfId="0" applyFill="1" applyBorder="1"/>
    <xf numFmtId="0" fontId="4" fillId="2" borderId="1" xfId="0" applyFont="1" applyFill="1" applyBorder="1"/>
    <xf numFmtId="4" fontId="4" fillId="2" borderId="1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0" fontId="4" fillId="3" borderId="7" xfId="0" applyFont="1" applyFill="1" applyBorder="1" applyAlignment="1">
      <alignment vertical="center" wrapText="1"/>
    </xf>
    <xf numFmtId="0" fontId="4" fillId="3" borderId="8" xfId="0" applyFont="1" applyFill="1" applyBorder="1" applyAlignment="1">
      <alignment vertical="center" wrapText="1"/>
    </xf>
    <xf numFmtId="0" fontId="4" fillId="3" borderId="6" xfId="0" applyFont="1" applyFill="1" applyBorder="1" applyAlignment="1">
      <alignment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0" fillId="2" borderId="0" xfId="0" applyFont="1" applyFill="1" applyBorder="1"/>
    <xf numFmtId="4" fontId="2" fillId="0" borderId="1" xfId="0" applyNumberFormat="1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vertical="center" wrapText="1"/>
    </xf>
    <xf numFmtId="0" fontId="24" fillId="2" borderId="0" xfId="0" applyFont="1" applyFill="1" applyAlignment="1">
      <alignment horizontal="left" vertical="center" indent="2"/>
    </xf>
    <xf numFmtId="2" fontId="2" fillId="2" borderId="5" xfId="0" applyNumberFormat="1" applyFont="1" applyFill="1" applyBorder="1" applyAlignment="1">
      <alignment horizontal="center" vertical="center" wrapText="1"/>
    </xf>
    <xf numFmtId="2" fontId="4" fillId="2" borderId="1" xfId="0" applyNumberFormat="1" applyFont="1" applyFill="1" applyBorder="1" applyAlignment="1">
      <alignment horizontal="center" vertical="center" wrapText="1"/>
    </xf>
    <xf numFmtId="10" fontId="2" fillId="0" borderId="0" xfId="0" applyNumberFormat="1" applyFont="1"/>
    <xf numFmtId="0" fontId="2" fillId="2" borderId="1" xfId="1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4" xfId="1" applyFont="1" applyFill="1" applyBorder="1" applyAlignment="1">
      <alignment horizontal="center" vertical="center" wrapText="1"/>
    </xf>
    <xf numFmtId="4" fontId="2" fillId="2" borderId="1" xfId="1" applyNumberFormat="1" applyFont="1" applyFill="1" applyBorder="1" applyAlignment="1">
      <alignment horizontal="center" vertical="center" wrapText="1"/>
    </xf>
    <xf numFmtId="0" fontId="0" fillId="2" borderId="1" xfId="0" applyFont="1" applyFill="1" applyBorder="1" applyAlignment="1">
      <alignment horizontal="center" vertical="center" wrapText="1"/>
    </xf>
    <xf numFmtId="1" fontId="2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horizontal="center" vertical="center" wrapText="1"/>
    </xf>
    <xf numFmtId="49" fontId="2" fillId="2" borderId="1" xfId="1" applyNumberFormat="1" applyFont="1" applyFill="1" applyBorder="1" applyAlignment="1">
      <alignment horizontal="center" vertical="center" wrapText="1"/>
    </xf>
    <xf numFmtId="0" fontId="0" fillId="2" borderId="1" xfId="0" applyFont="1" applyFill="1" applyBorder="1" applyAlignment="1">
      <alignment wrapText="1"/>
    </xf>
    <xf numFmtId="0" fontId="2" fillId="2" borderId="1" xfId="1" applyFont="1" applyFill="1" applyBorder="1" applyAlignment="1">
      <alignment horizontal="center" vertical="center"/>
    </xf>
    <xf numFmtId="0" fontId="22" fillId="2" borderId="1" xfId="1" applyFont="1" applyFill="1" applyBorder="1" applyAlignment="1">
      <alignment horizontal="center" vertical="top" wrapText="1"/>
    </xf>
    <xf numFmtId="2" fontId="2" fillId="2" borderId="1" xfId="0" applyNumberFormat="1" applyFont="1" applyFill="1" applyBorder="1" applyAlignment="1">
      <alignment horizontal="center" vertical="center" wrapText="1"/>
    </xf>
    <xf numFmtId="0" fontId="6" fillId="2" borderId="0" xfId="0" applyFont="1" applyFill="1"/>
    <xf numFmtId="0" fontId="0" fillId="2" borderId="5" xfId="0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22" fillId="2" borderId="1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center" wrapText="1"/>
    </xf>
    <xf numFmtId="0" fontId="8" fillId="2" borderId="1" xfId="1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6" fillId="0" borderId="0" xfId="0" applyFont="1"/>
    <xf numFmtId="0" fontId="29" fillId="0" borderId="0" xfId="0" applyFont="1"/>
    <xf numFmtId="0" fontId="6" fillId="0" borderId="0" xfId="0" applyFont="1" applyAlignment="1">
      <alignment horizontal="left" vertical="center" wrapText="1"/>
    </xf>
    <xf numFmtId="4" fontId="0" fillId="0" borderId="0" xfId="0" applyNumberFormat="1"/>
    <xf numFmtId="0" fontId="2" fillId="2" borderId="1" xfId="1" applyFont="1" applyFill="1" applyBorder="1" applyAlignment="1">
      <alignment horizontal="center" vertical="top" wrapText="1"/>
    </xf>
    <xf numFmtId="0" fontId="2" fillId="2" borderId="1" xfId="1" applyFont="1" applyFill="1" applyBorder="1" applyAlignment="1">
      <alignment horizontal="center" vertical="center" wrapText="1"/>
    </xf>
    <xf numFmtId="49" fontId="2" fillId="2" borderId="1" xfId="1" applyNumberFormat="1" applyFont="1" applyFill="1" applyBorder="1" applyAlignment="1">
      <alignment horizontal="center" vertical="center" wrapText="1"/>
    </xf>
    <xf numFmtId="4" fontId="2" fillId="2" borderId="1" xfId="1" applyNumberFormat="1" applyFont="1" applyFill="1" applyBorder="1" applyAlignment="1">
      <alignment horizontal="center" vertical="center" wrapText="1"/>
    </xf>
    <xf numFmtId="4" fontId="0" fillId="2" borderId="0" xfId="0" applyNumberFormat="1" applyFont="1" applyFill="1"/>
    <xf numFmtId="2" fontId="2" fillId="2" borderId="1" xfId="1" applyNumberFormat="1" applyFont="1" applyFill="1" applyBorder="1" applyAlignment="1">
      <alignment horizontal="center" vertical="center" wrapText="1"/>
    </xf>
    <xf numFmtId="168" fontId="2" fillId="2" borderId="1" xfId="0" applyNumberFormat="1" applyFont="1" applyFill="1" applyBorder="1" applyAlignment="1">
      <alignment horizontal="center" vertical="center" wrapText="1"/>
    </xf>
    <xf numFmtId="2" fontId="2" fillId="2" borderId="1" xfId="0" applyNumberFormat="1" applyFont="1" applyFill="1" applyBorder="1" applyAlignment="1">
      <alignment horizontal="center" vertical="center"/>
    </xf>
    <xf numFmtId="0" fontId="6" fillId="2" borderId="0" xfId="0" applyFont="1" applyFill="1" applyAlignment="1">
      <alignment horizontal="left" vertical="top" wrapText="1"/>
    </xf>
    <xf numFmtId="0" fontId="0" fillId="2" borderId="2" xfId="0" applyFill="1" applyBorder="1" applyAlignment="1">
      <alignment horizontal="center" vertical="center" wrapText="1"/>
    </xf>
    <xf numFmtId="0" fontId="12" fillId="2" borderId="0" xfId="0" applyFont="1" applyFill="1" applyAlignment="1">
      <alignment horizontal="center"/>
    </xf>
    <xf numFmtId="0" fontId="2" fillId="2" borderId="1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2" fillId="2" borderId="14" xfId="0" applyFont="1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0" fillId="2" borderId="0" xfId="0" applyFill="1" applyAlignment="1">
      <alignment horizontal="center"/>
    </xf>
    <xf numFmtId="165" fontId="2" fillId="2" borderId="1" xfId="0" applyNumberFormat="1" applyFont="1" applyFill="1" applyBorder="1" applyAlignment="1">
      <alignment horizontal="center" vertical="center" wrapText="1"/>
    </xf>
    <xf numFmtId="167" fontId="2" fillId="2" borderId="1" xfId="0" applyNumberFormat="1" applyFont="1" applyFill="1" applyBorder="1" applyAlignment="1">
      <alignment horizontal="center" vertical="center" wrapText="1"/>
    </xf>
    <xf numFmtId="165" fontId="8" fillId="2" borderId="1" xfId="0" applyNumberFormat="1" applyFont="1" applyFill="1" applyBorder="1" applyAlignment="1">
      <alignment horizontal="center" vertical="center" wrapText="1"/>
    </xf>
    <xf numFmtId="165" fontId="0" fillId="2" borderId="0" xfId="0" applyNumberFormat="1" applyFill="1"/>
    <xf numFmtId="167" fontId="34" fillId="2" borderId="1" xfId="0" applyNumberFormat="1" applyFont="1" applyFill="1" applyBorder="1" applyAlignment="1">
      <alignment horizontal="center" vertical="center" wrapText="1"/>
    </xf>
    <xf numFmtId="165" fontId="2" fillId="2" borderId="1" xfId="0" applyNumberFormat="1" applyFont="1" applyFill="1" applyBorder="1" applyAlignment="1">
      <alignment horizontal="center" vertical="center"/>
    </xf>
    <xf numFmtId="165" fontId="3" fillId="2" borderId="1" xfId="0" applyNumberFormat="1" applyFont="1" applyFill="1" applyBorder="1" applyAlignment="1">
      <alignment horizontal="center" vertical="center"/>
    </xf>
    <xf numFmtId="165" fontId="2" fillId="2" borderId="1" xfId="1" applyNumberFormat="1" applyFont="1" applyFill="1" applyBorder="1" applyAlignment="1">
      <alignment horizontal="center" vertical="center" wrapText="1"/>
    </xf>
    <xf numFmtId="166" fontId="2" fillId="2" borderId="1" xfId="0" applyNumberFormat="1" applyFont="1" applyFill="1" applyBorder="1" applyAlignment="1">
      <alignment horizontal="center" vertical="center"/>
    </xf>
    <xf numFmtId="165" fontId="2" fillId="2" borderId="1" xfId="0" applyNumberFormat="1" applyFont="1" applyFill="1" applyBorder="1" applyAlignment="1">
      <alignment horizontal="center"/>
    </xf>
    <xf numFmtId="4" fontId="0" fillId="2" borderId="0" xfId="0" applyNumberFormat="1" applyFill="1"/>
    <xf numFmtId="0" fontId="3" fillId="2" borderId="0" xfId="0" applyFont="1" applyFill="1" applyAlignment="1">
      <alignment horizontal="center"/>
    </xf>
    <xf numFmtId="2" fontId="2" fillId="2" borderId="0" xfId="0" applyNumberFormat="1" applyFont="1" applyFill="1" applyAlignment="1">
      <alignment horizontal="center"/>
    </xf>
    <xf numFmtId="0" fontId="6" fillId="2" borderId="0" xfId="0" applyFont="1" applyFill="1" applyAlignment="1">
      <alignment horizontal="center"/>
    </xf>
    <xf numFmtId="0" fontId="13" fillId="2" borderId="0" xfId="0" applyFont="1" applyFill="1"/>
    <xf numFmtId="0" fontId="4" fillId="2" borderId="0" xfId="0" applyFont="1" applyFill="1" applyBorder="1"/>
    <xf numFmtId="0" fontId="4" fillId="2" borderId="0" xfId="0" applyFont="1" applyFill="1"/>
    <xf numFmtId="0" fontId="0" fillId="2" borderId="0" xfId="0" applyFill="1" applyBorder="1"/>
    <xf numFmtId="0" fontId="2" fillId="2" borderId="0" xfId="0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horizontal="left" vertical="center" wrapText="1"/>
    </xf>
    <xf numFmtId="0" fontId="4" fillId="2" borderId="0" xfId="0" applyFont="1" applyFill="1" applyBorder="1" applyAlignment="1">
      <alignment horizontal="left" vertical="center" wrapText="1"/>
    </xf>
    <xf numFmtId="49" fontId="4" fillId="2" borderId="0" xfId="0" applyNumberFormat="1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horizontal="center" vertical="center" wrapText="1"/>
    </xf>
    <xf numFmtId="49" fontId="2" fillId="2" borderId="1" xfId="1" applyNumberFormat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horizontal="center" vertical="center"/>
    </xf>
    <xf numFmtId="4" fontId="2" fillId="2" borderId="1" xfId="1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22" fillId="2" borderId="1" xfId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NumberFormat="1" applyFont="1" applyFill="1" applyBorder="1" applyAlignment="1">
      <alignment horizontal="center" vertical="center"/>
    </xf>
    <xf numFmtId="0" fontId="2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2" fontId="2" fillId="2" borderId="1" xfId="1" applyNumberFormat="1" applyFont="1" applyFill="1" applyBorder="1" applyAlignment="1">
      <alignment horizontal="center" vertical="center"/>
    </xf>
    <xf numFmtId="4" fontId="34" fillId="2" borderId="1" xfId="0" applyNumberFormat="1" applyFont="1" applyFill="1" applyBorder="1" applyAlignment="1">
      <alignment horizontal="center" vertical="center"/>
    </xf>
    <xf numFmtId="4" fontId="4" fillId="2" borderId="1" xfId="0" applyNumberFormat="1" applyFont="1" applyFill="1" applyBorder="1" applyAlignment="1">
      <alignment horizontal="center" vertical="center" wrapText="1"/>
    </xf>
    <xf numFmtId="2" fontId="2" fillId="2" borderId="2" xfId="0" applyNumberFormat="1" applyFont="1" applyFill="1" applyBorder="1" applyAlignment="1">
      <alignment horizontal="center" vertical="center" wrapText="1"/>
    </xf>
    <xf numFmtId="0" fontId="22" fillId="2" borderId="1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 shrinkToFit="1"/>
    </xf>
    <xf numFmtId="0" fontId="4" fillId="2" borderId="1" xfId="1" applyFont="1" applyFill="1" applyBorder="1" applyAlignment="1">
      <alignment horizontal="center" vertical="center" wrapText="1"/>
    </xf>
    <xf numFmtId="0" fontId="4" fillId="2" borderId="1" xfId="0" applyNumberFormat="1" applyFont="1" applyFill="1" applyBorder="1" applyAlignment="1">
      <alignment horizontal="center" vertical="center" wrapText="1"/>
    </xf>
    <xf numFmtId="2" fontId="34" fillId="2" borderId="1" xfId="0" applyNumberFormat="1" applyFont="1" applyFill="1" applyBorder="1" applyAlignment="1">
      <alignment horizontal="center" vertical="center"/>
    </xf>
    <xf numFmtId="2" fontId="2" fillId="2" borderId="0" xfId="0" applyNumberFormat="1" applyFont="1" applyFill="1"/>
    <xf numFmtId="0" fontId="2" fillId="2" borderId="0" xfId="0" applyFont="1" applyFill="1" applyAlignment="1">
      <alignment wrapText="1"/>
    </xf>
    <xf numFmtId="168" fontId="2" fillId="2" borderId="0" xfId="0" applyNumberFormat="1" applyFont="1" applyFill="1"/>
    <xf numFmtId="168" fontId="2" fillId="2" borderId="0" xfId="0" applyNumberFormat="1" applyFont="1" applyFill="1" applyAlignment="1">
      <alignment wrapText="1"/>
    </xf>
    <xf numFmtId="0" fontId="6" fillId="2" borderId="0" xfId="0" applyFont="1" applyFill="1" applyAlignment="1">
      <alignment vertical="center"/>
    </xf>
    <xf numFmtId="0" fontId="4" fillId="2" borderId="0" xfId="0" applyFont="1" applyFill="1" applyAlignment="1">
      <alignment vertical="top"/>
    </xf>
    <xf numFmtId="2" fontId="4" fillId="2" borderId="0" xfId="0" applyNumberFormat="1" applyFont="1" applyFill="1"/>
    <xf numFmtId="0" fontId="4" fillId="2" borderId="0" xfId="0" applyFont="1" applyFill="1" applyAlignment="1">
      <alignment wrapText="1"/>
    </xf>
    <xf numFmtId="168" fontId="4" fillId="2" borderId="0" xfId="0" applyNumberFormat="1" applyFont="1" applyFill="1"/>
    <xf numFmtId="168" fontId="4" fillId="2" borderId="0" xfId="0" applyNumberFormat="1" applyFont="1" applyFill="1" applyAlignment="1">
      <alignment wrapText="1"/>
    </xf>
    <xf numFmtId="49" fontId="2" fillId="2" borderId="0" xfId="0" applyNumberFormat="1" applyFont="1" applyFill="1" applyAlignment="1">
      <alignment wrapText="1"/>
    </xf>
    <xf numFmtId="0" fontId="23" fillId="0" borderId="4" xfId="0" applyFont="1" applyBorder="1" applyAlignment="1">
      <alignment vertical="top" wrapText="1"/>
    </xf>
    <xf numFmtId="0" fontId="0" fillId="0" borderId="5" xfId="0" applyBorder="1" applyAlignment="1">
      <alignment vertical="top" wrapText="1"/>
    </xf>
    <xf numFmtId="0" fontId="23" fillId="0" borderId="5" xfId="0" applyFont="1" applyBorder="1" applyAlignment="1">
      <alignment vertical="top" wrapText="1"/>
    </xf>
    <xf numFmtId="0" fontId="23" fillId="0" borderId="2" xfId="0" applyFont="1" applyBorder="1" applyAlignment="1">
      <alignment vertical="top" wrapText="1"/>
    </xf>
    <xf numFmtId="49" fontId="23" fillId="0" borderId="4" xfId="0" applyNumberFormat="1" applyFont="1" applyBorder="1" applyAlignment="1">
      <alignment horizontal="left" vertical="top" wrapText="1" shrinkToFit="1"/>
    </xf>
    <xf numFmtId="0" fontId="0" fillId="0" borderId="2" xfId="0" applyBorder="1" applyAlignment="1">
      <alignment vertical="top" wrapText="1"/>
    </xf>
    <xf numFmtId="0" fontId="2" fillId="0" borderId="4" xfId="0" applyFont="1" applyBorder="1" applyAlignment="1">
      <alignment vertical="top" wrapText="1"/>
    </xf>
    <xf numFmtId="0" fontId="2" fillId="0" borderId="2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12" fillId="0" borderId="0" xfId="0" applyFont="1" applyAlignment="1">
      <alignment horizontal="center" vertical="top" wrapText="1"/>
    </xf>
    <xf numFmtId="0" fontId="0" fillId="0" borderId="0" xfId="0" applyAlignment="1"/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49" fontId="21" fillId="3" borderId="6" xfId="0" applyNumberFormat="1" applyFont="1" applyFill="1" applyBorder="1" applyAlignment="1">
      <alignment horizontal="left" vertical="center" wrapText="1"/>
    </xf>
    <xf numFmtId="49" fontId="21" fillId="3" borderId="7" xfId="0" applyNumberFormat="1" applyFont="1" applyFill="1" applyBorder="1" applyAlignment="1">
      <alignment horizontal="left" vertical="center" wrapText="1"/>
    </xf>
    <xf numFmtId="49" fontId="21" fillId="3" borderId="8" xfId="0" applyNumberFormat="1" applyFont="1" applyFill="1" applyBorder="1" applyAlignment="1">
      <alignment horizontal="left" vertical="center" wrapText="1"/>
    </xf>
    <xf numFmtId="0" fontId="20" fillId="0" borderId="0" xfId="0" applyFont="1" applyFill="1" applyAlignment="1">
      <alignment horizontal="center" vertical="center" wrapText="1"/>
    </xf>
    <xf numFmtId="0" fontId="21" fillId="3" borderId="6" xfId="0" applyFont="1" applyFill="1" applyBorder="1" applyAlignment="1">
      <alignment horizontal="left" vertical="center" wrapText="1"/>
    </xf>
    <xf numFmtId="0" fontId="21" fillId="3" borderId="7" xfId="0" applyFont="1" applyFill="1" applyBorder="1" applyAlignment="1">
      <alignment horizontal="left" vertical="center" wrapText="1"/>
    </xf>
    <xf numFmtId="0" fontId="21" fillId="3" borderId="8" xfId="0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 wrapText="1"/>
    </xf>
    <xf numFmtId="49" fontId="21" fillId="2" borderId="6" xfId="0" applyNumberFormat="1" applyFont="1" applyFill="1" applyBorder="1" applyAlignment="1">
      <alignment vertical="center" wrapText="1"/>
    </xf>
    <xf numFmtId="0" fontId="0" fillId="0" borderId="7" xfId="0" applyBorder="1" applyAlignment="1">
      <alignment vertical="center" wrapText="1"/>
    </xf>
    <xf numFmtId="0" fontId="0" fillId="0" borderId="8" xfId="0" applyBorder="1" applyAlignment="1">
      <alignment vertical="center" wrapText="1"/>
    </xf>
    <xf numFmtId="0" fontId="6" fillId="2" borderId="4" xfId="1" applyFont="1" applyFill="1" applyBorder="1" applyAlignment="1">
      <alignment horizontal="center" vertical="top" wrapText="1"/>
    </xf>
    <xf numFmtId="0" fontId="0" fillId="0" borderId="5" xfId="0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4" fontId="18" fillId="2" borderId="0" xfId="1" applyNumberFormat="1" applyFont="1" applyFill="1" applyAlignment="1">
      <alignment horizontal="center" vertical="center" wrapText="1"/>
    </xf>
    <xf numFmtId="0" fontId="26" fillId="0" borderId="0" xfId="0" applyFont="1" applyAlignment="1">
      <alignment horizontal="center" vertical="center" wrapText="1"/>
    </xf>
    <xf numFmtId="4" fontId="12" fillId="2" borderId="0" xfId="1" applyNumberFormat="1" applyFont="1" applyFill="1" applyAlignment="1">
      <alignment horizontal="center" vertical="center"/>
    </xf>
    <xf numFmtId="0" fontId="12" fillId="2" borderId="0" xfId="1" applyFont="1" applyFill="1" applyAlignment="1">
      <alignment horizontal="left" vertical="center" wrapText="1"/>
    </xf>
    <xf numFmtId="0" fontId="19" fillId="2" borderId="3" xfId="1" applyFont="1" applyFill="1" applyBorder="1" applyAlignment="1">
      <alignment horizontal="center" vertical="center" wrapText="1"/>
    </xf>
    <xf numFmtId="0" fontId="6" fillId="2" borderId="1" xfId="1" applyFont="1" applyFill="1" applyBorder="1" applyAlignment="1">
      <alignment horizontal="center" vertical="center" wrapText="1"/>
    </xf>
    <xf numFmtId="0" fontId="6" fillId="2" borderId="1" xfId="1" applyFont="1" applyFill="1" applyBorder="1" applyAlignment="1">
      <alignment horizontal="center" vertical="top" wrapText="1"/>
    </xf>
    <xf numFmtId="0" fontId="0" fillId="2" borderId="1" xfId="0" applyFill="1" applyBorder="1" applyAlignment="1">
      <alignment horizontal="center" vertical="top" wrapText="1"/>
    </xf>
    <xf numFmtId="4" fontId="6" fillId="2" borderId="6" xfId="1" applyNumberFormat="1" applyFont="1" applyFill="1" applyBorder="1" applyAlignment="1">
      <alignment horizontal="center" vertical="center" wrapText="1"/>
    </xf>
    <xf numFmtId="0" fontId="0" fillId="2" borderId="7" xfId="0" applyFill="1" applyBorder="1" applyAlignment="1">
      <alignment vertical="center" wrapText="1"/>
    </xf>
    <xf numFmtId="0" fontId="0" fillId="2" borderId="8" xfId="0" applyFill="1" applyBorder="1" applyAlignment="1">
      <alignment vertical="center" wrapText="1"/>
    </xf>
    <xf numFmtId="0" fontId="6" fillId="2" borderId="1" xfId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top" wrapText="1"/>
    </xf>
    <xf numFmtId="0" fontId="2" fillId="2" borderId="5" xfId="0" applyFont="1" applyFill="1" applyBorder="1" applyAlignment="1">
      <alignment horizontal="center" vertical="top" wrapText="1"/>
    </xf>
    <xf numFmtId="0" fontId="2" fillId="2" borderId="2" xfId="0" applyFont="1" applyFill="1" applyBorder="1" applyAlignment="1">
      <alignment horizontal="center" vertical="top" wrapText="1"/>
    </xf>
    <xf numFmtId="49" fontId="2" fillId="2" borderId="4" xfId="0" applyNumberFormat="1" applyFont="1" applyFill="1" applyBorder="1" applyAlignment="1">
      <alignment horizontal="center" vertical="center" wrapText="1"/>
    </xf>
    <xf numFmtId="49" fontId="2" fillId="2" borderId="5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center" vertical="center" wrapText="1"/>
    </xf>
    <xf numFmtId="0" fontId="0" fillId="0" borderId="0" xfId="0" applyAlignment="1">
      <alignment wrapText="1"/>
    </xf>
    <xf numFmtId="0" fontId="6" fillId="2" borderId="0" xfId="0" applyFont="1" applyFill="1" applyAlignment="1">
      <alignment horizontal="right" wrapText="1"/>
    </xf>
    <xf numFmtId="0" fontId="0" fillId="2" borderId="0" xfId="0" applyFill="1" applyAlignment="1">
      <alignment horizontal="right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12" fillId="2" borderId="0" xfId="0" applyFont="1" applyFill="1" applyAlignment="1">
      <alignment horizontal="center" vertical="center" wrapText="1"/>
    </xf>
    <xf numFmtId="0" fontId="13" fillId="2" borderId="0" xfId="0" applyFont="1" applyFill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0" fillId="2" borderId="7" xfId="0" applyFont="1" applyFill="1" applyBorder="1" applyAlignment="1">
      <alignment vertical="center" wrapText="1"/>
    </xf>
    <xf numFmtId="0" fontId="0" fillId="2" borderId="8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8" fillId="2" borderId="1" xfId="1" applyFont="1" applyFill="1" applyBorder="1" applyAlignment="1">
      <alignment horizontal="center" vertical="center" wrapText="1"/>
    </xf>
    <xf numFmtId="0" fontId="2" fillId="2" borderId="4" xfId="1" applyFont="1" applyFill="1" applyBorder="1" applyAlignment="1">
      <alignment horizontal="center" vertical="top" wrapText="1"/>
    </xf>
    <xf numFmtId="0" fontId="2" fillId="2" borderId="5" xfId="1" applyFont="1" applyFill="1" applyBorder="1" applyAlignment="1">
      <alignment horizontal="center" vertical="top" wrapText="1"/>
    </xf>
    <xf numFmtId="0" fontId="3" fillId="2" borderId="5" xfId="0" applyFont="1" applyFill="1" applyBorder="1" applyAlignment="1">
      <alignment horizontal="center" wrapText="1"/>
    </xf>
    <xf numFmtId="0" fontId="3" fillId="2" borderId="2" xfId="0" applyFont="1" applyFill="1" applyBorder="1" applyAlignment="1">
      <alignment horizontal="center" wrapText="1"/>
    </xf>
    <xf numFmtId="0" fontId="0" fillId="0" borderId="9" xfId="0" applyBorder="1" applyAlignment="1"/>
    <xf numFmtId="49" fontId="9" fillId="2" borderId="5" xfId="0" applyNumberFormat="1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top" wrapText="1"/>
    </xf>
    <xf numFmtId="0" fontId="3" fillId="2" borderId="2" xfId="0" applyFont="1" applyFill="1" applyBorder="1" applyAlignment="1">
      <alignment horizontal="center" vertical="top" wrapText="1"/>
    </xf>
    <xf numFmtId="0" fontId="2" fillId="2" borderId="1" xfId="1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center" wrapText="1"/>
    </xf>
    <xf numFmtId="0" fontId="3" fillId="2" borderId="1" xfId="0" applyFont="1" applyFill="1" applyBorder="1" applyAlignment="1">
      <alignment horizontal="center" vertical="top" wrapText="1"/>
    </xf>
    <xf numFmtId="0" fontId="2" fillId="2" borderId="4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/>
    </xf>
    <xf numFmtId="0" fontId="2" fillId="2" borderId="1" xfId="1" applyFont="1" applyFill="1" applyBorder="1" applyAlignment="1">
      <alignment horizontal="center" vertical="center" wrapText="1"/>
    </xf>
    <xf numFmtId="0" fontId="0" fillId="2" borderId="1" xfId="0" applyFont="1" applyFill="1" applyBorder="1" applyAlignment="1">
      <alignment horizontal="center" vertical="center" wrapText="1"/>
    </xf>
    <xf numFmtId="0" fontId="0" fillId="2" borderId="1" xfId="0" applyFont="1" applyFill="1" applyBorder="1" applyAlignment="1">
      <alignment horizontal="center" vertical="top" wrapText="1"/>
    </xf>
    <xf numFmtId="0" fontId="0" fillId="2" borderId="1" xfId="0" applyFont="1" applyFill="1" applyBorder="1" applyAlignment="1">
      <alignment horizontal="center" wrapText="1"/>
    </xf>
    <xf numFmtId="49" fontId="2" fillId="2" borderId="1" xfId="1" applyNumberFormat="1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left" vertical="top" wrapText="1"/>
    </xf>
    <xf numFmtId="0" fontId="13" fillId="2" borderId="0" xfId="0" applyFont="1" applyFill="1" applyAlignment="1">
      <alignment horizontal="left" vertical="top" wrapText="1"/>
    </xf>
    <xf numFmtId="0" fontId="6" fillId="2" borderId="0" xfId="0" applyFont="1" applyFill="1" applyAlignment="1">
      <alignment horizontal="left" vertical="center" wrapText="1"/>
    </xf>
    <xf numFmtId="0" fontId="13" fillId="2" borderId="0" xfId="0" applyFont="1" applyFill="1" applyAlignment="1">
      <alignment horizontal="left" vertical="center" wrapText="1"/>
    </xf>
    <xf numFmtId="0" fontId="0" fillId="2" borderId="0" xfId="0" applyFont="1" applyFill="1" applyAlignment="1">
      <alignment wrapText="1"/>
    </xf>
    <xf numFmtId="0" fontId="2" fillId="2" borderId="1" xfId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2" fillId="2" borderId="1" xfId="1" applyFont="1" applyFill="1" applyBorder="1" applyAlignment="1">
      <alignment horizontal="center" wrapText="1"/>
    </xf>
    <xf numFmtId="0" fontId="3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wrapText="1"/>
    </xf>
    <xf numFmtId="1" fontId="2" fillId="2" borderId="1" xfId="0" applyNumberFormat="1" applyFont="1" applyFill="1" applyBorder="1" applyAlignment="1">
      <alignment horizontal="center" wrapText="1"/>
    </xf>
    <xf numFmtId="1" fontId="2" fillId="2" borderId="1" xfId="0" applyNumberFormat="1" applyFont="1" applyFill="1" applyBorder="1" applyAlignment="1">
      <alignment horizontal="center" vertical="center" wrapText="1"/>
    </xf>
    <xf numFmtId="1" fontId="0" fillId="2" borderId="1" xfId="0" applyNumberFormat="1" applyFont="1" applyFill="1" applyBorder="1" applyAlignment="1">
      <alignment horizontal="center" vertical="center" wrapText="1"/>
    </xf>
    <xf numFmtId="4" fontId="2" fillId="2" borderId="1" xfId="1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0" fillId="2" borderId="1" xfId="0" applyFont="1" applyFill="1" applyBorder="1" applyAlignment="1">
      <alignment wrapText="1"/>
    </xf>
    <xf numFmtId="0" fontId="2" fillId="2" borderId="5" xfId="1" applyFont="1" applyFill="1" applyBorder="1" applyAlignment="1">
      <alignment horizontal="center" vertical="center" wrapText="1"/>
    </xf>
    <xf numFmtId="0" fontId="0" fillId="2" borderId="5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2" xfId="0" applyFont="1" applyFill="1" applyBorder="1" applyAlignment="1">
      <alignment horizontal="center" vertical="center" wrapText="1"/>
    </xf>
    <xf numFmtId="49" fontId="2" fillId="2" borderId="4" xfId="1" applyNumberFormat="1" applyFont="1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2" fontId="2" fillId="2" borderId="4" xfId="0" applyNumberFormat="1" applyFont="1" applyFill="1" applyBorder="1" applyAlignment="1">
      <alignment horizontal="center" wrapText="1"/>
    </xf>
    <xf numFmtId="0" fontId="0" fillId="2" borderId="5" xfId="0" applyFill="1" applyBorder="1" applyAlignment="1">
      <alignment horizontal="center" wrapText="1"/>
    </xf>
    <xf numFmtId="0" fontId="2" fillId="2" borderId="4" xfId="1" applyFont="1" applyFill="1" applyBorder="1" applyAlignment="1">
      <alignment vertical="top" wrapText="1"/>
    </xf>
    <xf numFmtId="0" fontId="0" fillId="2" borderId="5" xfId="0" applyFill="1" applyBorder="1" applyAlignment="1">
      <alignment vertical="top" wrapText="1"/>
    </xf>
    <xf numFmtId="0" fontId="0" fillId="2" borderId="2" xfId="0" applyFill="1" applyBorder="1" applyAlignment="1">
      <alignment vertical="top" wrapText="1"/>
    </xf>
    <xf numFmtId="0" fontId="2" fillId="2" borderId="4" xfId="1" applyFont="1" applyFill="1" applyBorder="1" applyAlignment="1">
      <alignment horizontal="center" wrapText="1"/>
    </xf>
    <xf numFmtId="0" fontId="0" fillId="2" borderId="5" xfId="0" applyFill="1" applyBorder="1" applyAlignment="1"/>
    <xf numFmtId="49" fontId="2" fillId="2" borderId="4" xfId="1" applyNumberFormat="1" applyFont="1" applyFill="1" applyBorder="1" applyAlignment="1">
      <alignment horizontal="center" wrapText="1"/>
    </xf>
    <xf numFmtId="0" fontId="0" fillId="2" borderId="5" xfId="0" applyFill="1" applyBorder="1" applyAlignment="1">
      <alignment horizontal="center" vertical="top" wrapText="1"/>
    </xf>
    <xf numFmtId="0" fontId="0" fillId="2" borderId="2" xfId="0" applyFill="1" applyBorder="1" applyAlignment="1">
      <alignment horizontal="center" vertical="top" wrapText="1"/>
    </xf>
    <xf numFmtId="4" fontId="2" fillId="2" borderId="4" xfId="1" applyNumberFormat="1" applyFont="1" applyFill="1" applyBorder="1" applyAlignment="1">
      <alignment horizontal="center" wrapText="1"/>
    </xf>
    <xf numFmtId="0" fontId="0" fillId="2" borderId="2" xfId="0" applyFont="1" applyFill="1" applyBorder="1" applyAlignment="1">
      <alignment horizontal="center" wrapText="1"/>
    </xf>
    <xf numFmtId="0" fontId="22" fillId="2" borderId="1" xfId="1" applyFont="1" applyFill="1" applyBorder="1" applyAlignment="1">
      <alignment horizontal="center" vertical="top" wrapText="1"/>
    </xf>
    <xf numFmtId="0" fontId="22" fillId="2" borderId="1" xfId="1" applyFont="1" applyFill="1" applyBorder="1" applyAlignment="1">
      <alignment horizontal="center" vertical="center" wrapText="1"/>
    </xf>
    <xf numFmtId="0" fontId="28" fillId="2" borderId="1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30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27" fillId="3" borderId="6" xfId="0" applyFont="1" applyFill="1" applyBorder="1" applyAlignment="1">
      <alignment horizontal="center" vertical="center" wrapText="1"/>
    </xf>
    <xf numFmtId="0" fontId="27" fillId="3" borderId="7" xfId="0" applyFont="1" applyFill="1" applyBorder="1" applyAlignment="1">
      <alignment horizontal="center" vertical="center" wrapText="1"/>
    </xf>
    <xf numFmtId="0" fontId="27" fillId="3" borderId="8" xfId="0" applyFont="1" applyFill="1" applyBorder="1" applyAlignment="1">
      <alignment horizontal="center" vertical="center" wrapText="1"/>
    </xf>
    <xf numFmtId="49" fontId="27" fillId="3" borderId="6" xfId="0" applyNumberFormat="1" applyFont="1" applyFill="1" applyBorder="1" applyAlignment="1">
      <alignment horizontal="center" vertical="center" wrapText="1"/>
    </xf>
    <xf numFmtId="49" fontId="27" fillId="3" borderId="7" xfId="0" applyNumberFormat="1" applyFont="1" applyFill="1" applyBorder="1" applyAlignment="1">
      <alignment horizontal="center" vertical="center" wrapText="1"/>
    </xf>
    <xf numFmtId="49" fontId="27" fillId="3" borderId="8" xfId="0" applyNumberFormat="1" applyFont="1" applyFill="1" applyBorder="1" applyAlignment="1">
      <alignment horizontal="center" vertical="center" wrapText="1"/>
    </xf>
    <xf numFmtId="49" fontId="27" fillId="2" borderId="6" xfId="0" applyNumberFormat="1" applyFont="1" applyFill="1" applyBorder="1" applyAlignment="1">
      <alignment horizontal="center" vertical="center" wrapText="1"/>
    </xf>
    <xf numFmtId="0" fontId="0" fillId="0" borderId="7" xfId="0" applyFont="1" applyBorder="1" applyAlignment="1">
      <alignment horizontal="center" vertical="center" wrapText="1"/>
    </xf>
    <xf numFmtId="0" fontId="0" fillId="0" borderId="8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6" fillId="0" borderId="0" xfId="0" applyFont="1" applyAlignment="1">
      <alignment horizontal="right" vertical="center"/>
    </xf>
    <xf numFmtId="49" fontId="4" fillId="2" borderId="4" xfId="0" applyNumberFormat="1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2" fontId="2" fillId="2" borderId="1" xfId="1" applyNumberFormat="1" applyFont="1" applyFill="1" applyBorder="1" applyAlignment="1">
      <alignment horizontal="center" vertical="center" wrapText="1"/>
    </xf>
    <xf numFmtId="2" fontId="2" fillId="2" borderId="1" xfId="0" applyNumberFormat="1" applyFont="1" applyFill="1" applyBorder="1" applyAlignment="1">
      <alignment horizontal="center" vertical="center" wrapText="1"/>
    </xf>
    <xf numFmtId="2" fontId="2" fillId="2" borderId="4" xfId="0" applyNumberFormat="1" applyFont="1" applyFill="1" applyBorder="1" applyAlignment="1">
      <alignment horizontal="center" vertical="center"/>
    </xf>
    <xf numFmtId="2" fontId="0" fillId="2" borderId="5" xfId="0" applyNumberFormat="1" applyFill="1" applyBorder="1" applyAlignment="1">
      <alignment horizontal="center" vertical="center"/>
    </xf>
    <xf numFmtId="2" fontId="0" fillId="2" borderId="2" xfId="0" applyNumberFormat="1" applyFill="1" applyBorder="1" applyAlignment="1">
      <alignment horizontal="center" vertical="center"/>
    </xf>
    <xf numFmtId="2" fontId="2" fillId="2" borderId="4" xfId="1" applyNumberFormat="1" applyFont="1" applyFill="1" applyBorder="1" applyAlignment="1">
      <alignment horizontal="center" vertical="center" wrapText="1"/>
    </xf>
    <xf numFmtId="2" fontId="2" fillId="2" borderId="2" xfId="0" applyNumberFormat="1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168" fontId="2" fillId="2" borderId="4" xfId="0" applyNumberFormat="1" applyFont="1" applyFill="1" applyBorder="1" applyAlignment="1">
      <alignment horizontal="center" vertical="center" wrapText="1"/>
    </xf>
    <xf numFmtId="168" fontId="0" fillId="2" borderId="2" xfId="0" applyNumberForma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5" xfId="0" applyFont="1" applyFill="1" applyBorder="1" applyAlignment="1">
      <alignment horizontal="center" vertical="center"/>
    </xf>
    <xf numFmtId="0" fontId="0" fillId="2" borderId="2" xfId="0" applyFon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168" fontId="0" fillId="2" borderId="5" xfId="0" applyNumberForma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/>
    </xf>
    <xf numFmtId="49" fontId="2" fillId="2" borderId="2" xfId="1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2" fontId="4" fillId="2" borderId="4" xfId="0" applyNumberFormat="1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2" fontId="2" fillId="2" borderId="5" xfId="0" applyNumberFormat="1" applyFont="1" applyFill="1" applyBorder="1" applyAlignment="1">
      <alignment horizontal="center" vertical="center"/>
    </xf>
    <xf numFmtId="2" fontId="2" fillId="2" borderId="2" xfId="0" applyNumberFormat="1" applyFont="1" applyFill="1" applyBorder="1" applyAlignment="1">
      <alignment horizontal="center" vertical="center"/>
    </xf>
    <xf numFmtId="2" fontId="2" fillId="2" borderId="2" xfId="1" applyNumberFormat="1" applyFont="1" applyFill="1" applyBorder="1" applyAlignment="1">
      <alignment horizontal="center" vertical="center" wrapText="1"/>
    </xf>
    <xf numFmtId="0" fontId="30" fillId="2" borderId="0" xfId="0" applyFont="1" applyFill="1" applyAlignment="1">
      <alignment horizontal="center" vertical="center" wrapText="1"/>
    </xf>
    <xf numFmtId="0" fontId="32" fillId="2" borderId="0" xfId="0" applyFont="1" applyFill="1" applyAlignment="1"/>
    <xf numFmtId="168" fontId="2" fillId="2" borderId="1" xfId="0" applyNumberFormat="1" applyFont="1" applyFill="1" applyBorder="1" applyAlignment="1">
      <alignment horizontal="center" vertical="center" wrapText="1"/>
    </xf>
    <xf numFmtId="168" fontId="2" fillId="2" borderId="1" xfId="0" applyNumberFormat="1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2" fontId="2" fillId="2" borderId="1" xfId="0" applyNumberFormat="1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/>
    </xf>
    <xf numFmtId="2" fontId="2" fillId="2" borderId="4" xfId="0" applyNumberFormat="1" applyFont="1" applyFill="1" applyBorder="1" applyAlignment="1">
      <alignment horizontal="center" vertical="center" wrapText="1"/>
    </xf>
    <xf numFmtId="2" fontId="2" fillId="2" borderId="5" xfId="0" applyNumberFormat="1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left"/>
    </xf>
    <xf numFmtId="0" fontId="6" fillId="2" borderId="0" xfId="0" applyFont="1" applyFill="1" applyAlignment="1">
      <alignment horizontal="right" vertical="center"/>
    </xf>
    <xf numFmtId="0" fontId="6" fillId="2" borderId="0" xfId="0" applyFont="1" applyFill="1" applyAlignment="1">
      <alignment horizontal="left" vertical="center"/>
    </xf>
    <xf numFmtId="0" fontId="2" fillId="2" borderId="5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0" fillId="2" borderId="2" xfId="0" applyFill="1" applyBorder="1" applyAlignment="1"/>
    <xf numFmtId="0" fontId="8" fillId="2" borderId="4" xfId="1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2" xfId="0" applyFill="1" applyBorder="1" applyAlignment="1">
      <alignment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0" fillId="2" borderId="11" xfId="0" applyFill="1" applyBorder="1" applyAlignment="1">
      <alignment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3" fillId="2" borderId="0" xfId="0" applyFont="1" applyFill="1" applyAlignment="1"/>
    <xf numFmtId="0" fontId="33" fillId="2" borderId="3" xfId="0" applyFont="1" applyFill="1" applyBorder="1" applyAlignment="1"/>
    <xf numFmtId="49" fontId="2" fillId="2" borderId="0" xfId="0" applyNumberFormat="1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2" fillId="2" borderId="0" xfId="1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8" fillId="2" borderId="0" xfId="1" applyFont="1" applyFill="1" applyBorder="1" applyAlignment="1">
      <alignment horizontal="center" vertical="center" wrapText="1"/>
    </xf>
    <xf numFmtId="0" fontId="2" fillId="2" borderId="0" xfId="1" applyFont="1" applyFill="1" applyBorder="1" applyAlignment="1">
      <alignment horizontal="center" vertical="top" wrapText="1"/>
    </xf>
    <xf numFmtId="0" fontId="3" fillId="2" borderId="0" xfId="0" applyFont="1" applyFill="1" applyBorder="1" applyAlignment="1">
      <alignment horizontal="center" wrapText="1"/>
    </xf>
    <xf numFmtId="49" fontId="9" fillId="2" borderId="0" xfId="0" applyNumberFormat="1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right"/>
    </xf>
  </cellXfs>
  <cellStyles count="3">
    <cellStyle name="Обычный" xfId="0" builtinId="0"/>
    <cellStyle name="Обычный 2" xfId="1"/>
    <cellStyle name="Финансов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autoPageBreaks="0"/>
  </sheetPr>
  <dimension ref="A1:H94"/>
  <sheetViews>
    <sheetView view="pageLayout" topLeftCell="A31" zoomScaleNormal="100" zoomScaleSheetLayoutView="100" workbookViewId="0">
      <selection activeCell="B11" sqref="B11"/>
    </sheetView>
  </sheetViews>
  <sheetFormatPr defaultRowHeight="15.75" x14ac:dyDescent="0.25"/>
  <cols>
    <col min="1" max="1" width="27" style="31" customWidth="1"/>
    <col min="2" max="2" width="69.85546875" style="31" customWidth="1"/>
    <col min="3" max="16384" width="9.140625" style="31"/>
  </cols>
  <sheetData>
    <row r="1" spans="1:2" ht="47.25" x14ac:dyDescent="0.25">
      <c r="A1" s="20"/>
      <c r="B1" s="21" t="s">
        <v>46</v>
      </c>
    </row>
    <row r="2" spans="1:2" x14ac:dyDescent="0.25">
      <c r="A2" s="20"/>
      <c r="B2" s="21"/>
    </row>
    <row r="3" spans="1:2" x14ac:dyDescent="0.25">
      <c r="A3" s="20"/>
      <c r="B3" s="22"/>
    </row>
    <row r="4" spans="1:2" ht="59.25" customHeight="1" x14ac:dyDescent="0.25">
      <c r="A4" s="23" t="s">
        <v>50</v>
      </c>
      <c r="B4" s="23"/>
    </row>
    <row r="5" spans="1:2" ht="71.25" customHeight="1" x14ac:dyDescent="0.25">
      <c r="A5" s="54" t="s">
        <v>32</v>
      </c>
      <c r="B5" s="54" t="s">
        <v>245</v>
      </c>
    </row>
    <row r="6" spans="1:2" ht="32.25" customHeight="1" x14ac:dyDescent="0.25">
      <c r="A6" s="270" t="s">
        <v>33</v>
      </c>
      <c r="B6" s="87" t="s">
        <v>246</v>
      </c>
    </row>
    <row r="7" spans="1:2" ht="33.75" customHeight="1" x14ac:dyDescent="0.25">
      <c r="A7" s="267"/>
      <c r="B7" s="87" t="s">
        <v>291</v>
      </c>
    </row>
    <row r="8" spans="1:2" ht="34.5" customHeight="1" x14ac:dyDescent="0.25">
      <c r="A8" s="267"/>
      <c r="B8" s="87" t="s">
        <v>247</v>
      </c>
    </row>
    <row r="9" spans="1:2" s="24" customFormat="1" ht="32.25" customHeight="1" x14ac:dyDescent="0.2">
      <c r="A9" s="267"/>
      <c r="B9" s="87" t="s">
        <v>248</v>
      </c>
    </row>
    <row r="10" spans="1:2" s="24" customFormat="1" ht="33.75" customHeight="1" x14ac:dyDescent="0.2">
      <c r="A10" s="267"/>
      <c r="B10" s="87" t="s">
        <v>341</v>
      </c>
    </row>
    <row r="11" spans="1:2" s="24" customFormat="1" ht="43.5" customHeight="1" x14ac:dyDescent="0.2">
      <c r="A11" s="271"/>
      <c r="B11" s="88" t="s">
        <v>284</v>
      </c>
    </row>
    <row r="12" spans="1:2" s="24" customFormat="1" ht="241.5" hidden="1" customHeight="1" x14ac:dyDescent="0.2">
      <c r="A12" s="53"/>
      <c r="B12" s="32"/>
    </row>
    <row r="13" spans="1:2" s="25" customFormat="1" ht="60.75" customHeight="1" x14ac:dyDescent="0.25">
      <c r="A13" s="54" t="s">
        <v>34</v>
      </c>
      <c r="B13" s="89" t="s">
        <v>285</v>
      </c>
    </row>
    <row r="14" spans="1:2" s="25" customFormat="1" ht="19.5" customHeight="1" x14ac:dyDescent="0.25">
      <c r="A14" s="266" t="s">
        <v>249</v>
      </c>
      <c r="B14" s="56" t="s">
        <v>173</v>
      </c>
    </row>
    <row r="15" spans="1:2" s="25" customFormat="1" ht="16.5" customHeight="1" x14ac:dyDescent="0.25">
      <c r="A15" s="267"/>
      <c r="B15" s="57" t="s">
        <v>174</v>
      </c>
    </row>
    <row r="16" spans="1:2" s="25" customFormat="1" ht="30.75" customHeight="1" x14ac:dyDescent="0.25">
      <c r="A16" s="267"/>
      <c r="B16" s="91" t="s">
        <v>250</v>
      </c>
    </row>
    <row r="17" spans="1:2" s="25" customFormat="1" ht="51" customHeight="1" x14ac:dyDescent="0.25">
      <c r="A17" s="267"/>
      <c r="B17" s="90" t="s">
        <v>283</v>
      </c>
    </row>
    <row r="18" spans="1:2" s="52" customFormat="1" ht="78" customHeight="1" x14ac:dyDescent="0.25">
      <c r="A18" s="272" t="s">
        <v>175</v>
      </c>
      <c r="B18" s="64" t="s">
        <v>201</v>
      </c>
    </row>
    <row r="19" spans="1:2" s="52" customFormat="1" ht="39" customHeight="1" x14ac:dyDescent="0.25">
      <c r="A19" s="273"/>
      <c r="B19" s="65" t="s">
        <v>202</v>
      </c>
    </row>
    <row r="20" spans="1:2" s="52" customFormat="1" ht="51.75" customHeight="1" x14ac:dyDescent="0.25">
      <c r="A20" s="274" t="s">
        <v>176</v>
      </c>
      <c r="B20" s="89" t="s">
        <v>203</v>
      </c>
    </row>
    <row r="21" spans="1:2" s="52" customFormat="1" ht="48.75" customHeight="1" x14ac:dyDescent="0.25">
      <c r="A21" s="274"/>
      <c r="B21" s="67" t="s">
        <v>204</v>
      </c>
    </row>
    <row r="22" spans="1:2" s="52" customFormat="1" ht="19.5" customHeight="1" x14ac:dyDescent="0.25">
      <c r="A22" s="274"/>
      <c r="B22" s="67" t="s">
        <v>205</v>
      </c>
    </row>
    <row r="23" spans="1:2" s="52" customFormat="1" ht="36.75" customHeight="1" x14ac:dyDescent="0.25">
      <c r="A23" s="274"/>
      <c r="B23" s="67" t="s">
        <v>251</v>
      </c>
    </row>
    <row r="24" spans="1:2" s="52" customFormat="1" ht="50.25" customHeight="1" x14ac:dyDescent="0.25">
      <c r="A24" s="274"/>
      <c r="B24" s="67" t="s">
        <v>206</v>
      </c>
    </row>
    <row r="25" spans="1:2" s="52" customFormat="1" ht="35.25" customHeight="1" x14ac:dyDescent="0.25">
      <c r="A25" s="274"/>
      <c r="B25" s="68" t="s">
        <v>207</v>
      </c>
    </row>
    <row r="26" spans="1:2" s="52" customFormat="1" ht="33.75" customHeight="1" x14ac:dyDescent="0.25">
      <c r="A26" s="274"/>
      <c r="B26" s="67" t="s">
        <v>208</v>
      </c>
    </row>
    <row r="27" spans="1:2" s="52" customFormat="1" ht="32.25" customHeight="1" x14ac:dyDescent="0.25">
      <c r="A27" s="274"/>
      <c r="B27" s="67" t="s">
        <v>209</v>
      </c>
    </row>
    <row r="28" spans="1:2" s="52" customFormat="1" ht="34.5" customHeight="1" x14ac:dyDescent="0.25">
      <c r="A28" s="274"/>
      <c r="B28" s="67" t="s">
        <v>210</v>
      </c>
    </row>
    <row r="29" spans="1:2" s="52" customFormat="1" ht="69" customHeight="1" x14ac:dyDescent="0.25">
      <c r="A29" s="274"/>
      <c r="B29" s="67" t="s">
        <v>211</v>
      </c>
    </row>
    <row r="30" spans="1:2" s="52" customFormat="1" ht="64.5" customHeight="1" x14ac:dyDescent="0.25">
      <c r="A30" s="274"/>
      <c r="B30" s="69" t="s">
        <v>212</v>
      </c>
    </row>
    <row r="31" spans="1:2" s="52" customFormat="1" ht="31.5" customHeight="1" x14ac:dyDescent="0.25">
      <c r="A31" s="266" t="s">
        <v>177</v>
      </c>
      <c r="B31" s="59" t="s">
        <v>217</v>
      </c>
    </row>
    <row r="32" spans="1:2" s="52" customFormat="1" ht="49.5" customHeight="1" x14ac:dyDescent="0.25">
      <c r="A32" s="268"/>
      <c r="B32" s="81" t="s">
        <v>296</v>
      </c>
    </row>
    <row r="33" spans="1:3" s="52" customFormat="1" ht="8.25" customHeight="1" x14ac:dyDescent="0.25">
      <c r="A33" s="271"/>
      <c r="B33" s="58"/>
    </row>
    <row r="34" spans="1:3" s="52" customFormat="1" ht="81" customHeight="1" x14ac:dyDescent="0.25">
      <c r="A34" s="54" t="s">
        <v>178</v>
      </c>
      <c r="B34" s="55" t="s">
        <v>179</v>
      </c>
    </row>
    <row r="35" spans="1:3" s="52" customFormat="1" ht="30.75" customHeight="1" x14ac:dyDescent="0.25">
      <c r="A35" s="266"/>
      <c r="B35" s="78" t="s">
        <v>262</v>
      </c>
    </row>
    <row r="36" spans="1:3" s="52" customFormat="1" ht="16.5" customHeight="1" x14ac:dyDescent="0.25">
      <c r="A36" s="267"/>
      <c r="B36" s="32" t="s">
        <v>180</v>
      </c>
    </row>
    <row r="37" spans="1:3" s="52" customFormat="1" ht="13.5" customHeight="1" x14ac:dyDescent="0.25">
      <c r="A37" s="267"/>
      <c r="B37" s="32" t="s">
        <v>263</v>
      </c>
    </row>
    <row r="38" spans="1:3" s="52" customFormat="1" ht="18.75" customHeight="1" x14ac:dyDescent="0.25">
      <c r="A38" s="267"/>
      <c r="B38" s="32" t="s">
        <v>264</v>
      </c>
    </row>
    <row r="39" spans="1:3" s="52" customFormat="1" ht="17.25" customHeight="1" x14ac:dyDescent="0.25">
      <c r="A39" s="267"/>
      <c r="B39" s="32" t="s">
        <v>181</v>
      </c>
    </row>
    <row r="40" spans="1:3" s="52" customFormat="1" ht="16.5" customHeight="1" x14ac:dyDescent="0.25">
      <c r="A40" s="267"/>
      <c r="B40" s="79" t="s">
        <v>182</v>
      </c>
    </row>
    <row r="41" spans="1:3" s="52" customFormat="1" ht="21.75" customHeight="1" x14ac:dyDescent="0.25">
      <c r="A41" s="267"/>
      <c r="B41" s="79" t="s">
        <v>265</v>
      </c>
    </row>
    <row r="42" spans="1:3" s="52" customFormat="1" ht="11.25" customHeight="1" x14ac:dyDescent="0.25">
      <c r="A42" s="267"/>
      <c r="B42" s="79" t="s">
        <v>180</v>
      </c>
    </row>
    <row r="43" spans="1:3" s="52" customFormat="1" ht="15" customHeight="1" x14ac:dyDescent="0.25">
      <c r="A43" s="267"/>
      <c r="B43" s="79" t="s">
        <v>224</v>
      </c>
    </row>
    <row r="44" spans="1:3" ht="16.5" customHeight="1" x14ac:dyDescent="0.25">
      <c r="A44" s="267"/>
      <c r="B44" s="80" t="s">
        <v>266</v>
      </c>
      <c r="C44" s="52"/>
    </row>
    <row r="45" spans="1:3" s="52" customFormat="1" ht="20.25" customHeight="1" x14ac:dyDescent="0.25">
      <c r="A45" s="267"/>
      <c r="B45" s="102" t="s">
        <v>183</v>
      </c>
    </row>
    <row r="46" spans="1:3" s="52" customFormat="1" ht="19.5" customHeight="1" x14ac:dyDescent="0.25">
      <c r="A46" s="267"/>
      <c r="B46" s="79" t="s">
        <v>267</v>
      </c>
    </row>
    <row r="47" spans="1:3" s="52" customFormat="1" ht="15" customHeight="1" x14ac:dyDescent="0.25">
      <c r="A47" s="267"/>
      <c r="B47" s="79" t="s">
        <v>180</v>
      </c>
    </row>
    <row r="48" spans="1:3" s="52" customFormat="1" ht="16.5" customHeight="1" x14ac:dyDescent="0.25">
      <c r="A48" s="267"/>
      <c r="B48" s="79" t="s">
        <v>270</v>
      </c>
    </row>
    <row r="49" spans="1:8" s="26" customFormat="1" ht="14.25" customHeight="1" x14ac:dyDescent="0.25">
      <c r="A49" s="267"/>
      <c r="B49" s="79" t="s">
        <v>268</v>
      </c>
      <c r="H49" s="31"/>
    </row>
    <row r="50" spans="1:8" s="26" customFormat="1" ht="20.25" customHeight="1" x14ac:dyDescent="0.25">
      <c r="A50" s="267"/>
      <c r="B50" s="79" t="s">
        <v>184</v>
      </c>
      <c r="H50" s="52"/>
    </row>
    <row r="51" spans="1:8" s="26" customFormat="1" ht="20.25" customHeight="1" x14ac:dyDescent="0.25">
      <c r="A51" s="267"/>
      <c r="B51" s="79" t="s">
        <v>269</v>
      </c>
      <c r="H51" s="52"/>
    </row>
    <row r="52" spans="1:8" s="26" customFormat="1" ht="15" customHeight="1" x14ac:dyDescent="0.25">
      <c r="A52" s="267"/>
      <c r="B52" s="79" t="s">
        <v>180</v>
      </c>
      <c r="H52" s="52"/>
    </row>
    <row r="53" spans="1:8" s="26" customFormat="1" ht="14.25" customHeight="1" x14ac:dyDescent="0.25">
      <c r="A53" s="267"/>
      <c r="B53" s="79" t="s">
        <v>223</v>
      </c>
      <c r="H53" s="52"/>
    </row>
    <row r="54" spans="1:8" s="26" customFormat="1" ht="16.5" customHeight="1" x14ac:dyDescent="0.25">
      <c r="A54" s="267"/>
      <c r="B54" s="79" t="s">
        <v>271</v>
      </c>
      <c r="H54" s="52"/>
    </row>
    <row r="55" spans="1:8" s="26" customFormat="1" ht="19.5" customHeight="1" x14ac:dyDescent="0.25">
      <c r="A55" s="267"/>
      <c r="B55" s="79" t="s">
        <v>185</v>
      </c>
      <c r="H55" s="33"/>
    </row>
    <row r="56" spans="1:8" s="26" customFormat="1" ht="19.5" customHeight="1" x14ac:dyDescent="0.25">
      <c r="A56" s="267"/>
      <c r="B56" s="79" t="s">
        <v>272</v>
      </c>
      <c r="H56" s="31"/>
    </row>
    <row r="57" spans="1:8" s="26" customFormat="1" ht="17.25" customHeight="1" x14ac:dyDescent="0.25">
      <c r="A57" s="267"/>
      <c r="B57" s="79" t="s">
        <v>180</v>
      </c>
      <c r="H57" s="31"/>
    </row>
    <row r="58" spans="1:8" s="26" customFormat="1" ht="15" customHeight="1" x14ac:dyDescent="0.25">
      <c r="A58" s="267"/>
      <c r="B58" s="79" t="s">
        <v>273</v>
      </c>
      <c r="H58" s="52"/>
    </row>
    <row r="59" spans="1:8" s="26" customFormat="1" ht="15.75" customHeight="1" x14ac:dyDescent="0.25">
      <c r="A59" s="267"/>
      <c r="B59" s="79" t="s">
        <v>274</v>
      </c>
      <c r="H59" s="52"/>
    </row>
    <row r="60" spans="1:8" s="26" customFormat="1" ht="21" customHeight="1" x14ac:dyDescent="0.25">
      <c r="A60" s="267"/>
      <c r="B60" s="79" t="s">
        <v>186</v>
      </c>
      <c r="H60" s="52"/>
    </row>
    <row r="61" spans="1:8" s="26" customFormat="1" ht="21" customHeight="1" x14ac:dyDescent="0.25">
      <c r="A61" s="267"/>
      <c r="B61" s="79" t="s">
        <v>275</v>
      </c>
      <c r="H61" s="52"/>
    </row>
    <row r="62" spans="1:8" s="26" customFormat="1" ht="15.75" customHeight="1" x14ac:dyDescent="0.25">
      <c r="A62" s="267"/>
      <c r="B62" s="79" t="s">
        <v>180</v>
      </c>
      <c r="H62" s="52"/>
    </row>
    <row r="63" spans="1:8" s="26" customFormat="1" ht="12" customHeight="1" x14ac:dyDescent="0.25">
      <c r="A63" s="267"/>
      <c r="B63" s="79" t="s">
        <v>276</v>
      </c>
      <c r="H63" s="52"/>
    </row>
    <row r="64" spans="1:8" s="26" customFormat="1" ht="15.75" customHeight="1" x14ac:dyDescent="0.25">
      <c r="A64" s="267"/>
      <c r="B64" s="79" t="s">
        <v>277</v>
      </c>
      <c r="H64" s="52"/>
    </row>
    <row r="65" spans="1:8" s="26" customFormat="1" ht="18" customHeight="1" x14ac:dyDescent="0.25">
      <c r="A65" s="267"/>
      <c r="B65" s="79" t="s">
        <v>187</v>
      </c>
      <c r="H65" s="52"/>
    </row>
    <row r="66" spans="1:8" s="26" customFormat="1" ht="24.75" customHeight="1" x14ac:dyDescent="0.25">
      <c r="A66" s="267"/>
      <c r="B66" s="79" t="s">
        <v>278</v>
      </c>
      <c r="H66" s="52"/>
    </row>
    <row r="67" spans="1:8" s="26" customFormat="1" ht="13.5" customHeight="1" x14ac:dyDescent="0.25">
      <c r="A67" s="267"/>
      <c r="B67" s="79" t="s">
        <v>180</v>
      </c>
      <c r="H67" s="52"/>
    </row>
    <row r="68" spans="1:8" s="26" customFormat="1" ht="13.5" customHeight="1" x14ac:dyDescent="0.25">
      <c r="A68" s="267"/>
      <c r="B68" s="79" t="s">
        <v>290</v>
      </c>
      <c r="H68" s="52"/>
    </row>
    <row r="69" spans="1:8" s="26" customFormat="1" ht="14.25" customHeight="1" x14ac:dyDescent="0.25">
      <c r="A69" s="267"/>
      <c r="B69" s="79" t="s">
        <v>279</v>
      </c>
      <c r="H69" s="52"/>
    </row>
    <row r="70" spans="1:8" s="26" customFormat="1" ht="21" customHeight="1" x14ac:dyDescent="0.25">
      <c r="A70" s="267"/>
      <c r="B70" s="79" t="s">
        <v>188</v>
      </c>
      <c r="H70" s="52"/>
    </row>
    <row r="71" spans="1:8" s="26" customFormat="1" ht="23.25" customHeight="1" x14ac:dyDescent="0.25">
      <c r="A71" s="267"/>
      <c r="B71" s="79" t="s">
        <v>280</v>
      </c>
      <c r="H71" s="52"/>
    </row>
    <row r="72" spans="1:8" s="26" customFormat="1" ht="12.75" customHeight="1" x14ac:dyDescent="0.25">
      <c r="A72" s="267"/>
      <c r="B72" s="79" t="s">
        <v>180</v>
      </c>
      <c r="H72" s="52"/>
    </row>
    <row r="73" spans="1:8" s="26" customFormat="1" ht="15.75" customHeight="1" x14ac:dyDescent="0.25">
      <c r="A73" s="267"/>
      <c r="B73" s="79" t="s">
        <v>281</v>
      </c>
      <c r="H73" s="52"/>
    </row>
    <row r="74" spans="1:8" s="26" customFormat="1" ht="17.25" customHeight="1" x14ac:dyDescent="0.25">
      <c r="A74" s="267"/>
      <c r="B74" s="80" t="s">
        <v>282</v>
      </c>
      <c r="H74" s="52"/>
    </row>
    <row r="75" spans="1:8" s="26" customFormat="1" ht="36" customHeight="1" x14ac:dyDescent="0.25">
      <c r="A75" s="266" t="s">
        <v>189</v>
      </c>
      <c r="B75" s="70" t="s">
        <v>213</v>
      </c>
      <c r="H75" s="52"/>
    </row>
    <row r="76" spans="1:8" s="26" customFormat="1" ht="36.75" customHeight="1" x14ac:dyDescent="0.25">
      <c r="A76" s="268"/>
      <c r="B76" s="71" t="s">
        <v>214</v>
      </c>
      <c r="H76" s="52"/>
    </row>
    <row r="77" spans="1:8" s="26" customFormat="1" ht="50.25" customHeight="1" x14ac:dyDescent="0.25">
      <c r="A77" s="268"/>
      <c r="B77" s="71" t="s">
        <v>286</v>
      </c>
      <c r="H77" s="52"/>
    </row>
    <row r="78" spans="1:8" s="26" customFormat="1" ht="68.25" customHeight="1" x14ac:dyDescent="0.25">
      <c r="A78" s="268"/>
      <c r="B78" s="71" t="s">
        <v>215</v>
      </c>
      <c r="H78" s="52"/>
    </row>
    <row r="79" spans="1:8" s="26" customFormat="1" ht="51" customHeight="1" x14ac:dyDescent="0.25">
      <c r="A79" s="268"/>
      <c r="B79" s="71" t="s">
        <v>216</v>
      </c>
      <c r="H79" s="52"/>
    </row>
    <row r="80" spans="1:8" s="26" customFormat="1" ht="21" customHeight="1" x14ac:dyDescent="0.25">
      <c r="A80" s="268"/>
      <c r="B80" s="69" t="s">
        <v>287</v>
      </c>
      <c r="H80" s="52"/>
    </row>
    <row r="81" spans="1:8" s="26" customFormat="1" ht="50.25" customHeight="1" x14ac:dyDescent="0.25">
      <c r="A81" s="268"/>
      <c r="B81" s="66" t="s">
        <v>288</v>
      </c>
      <c r="H81" s="52"/>
    </row>
    <row r="82" spans="1:8" s="26" customFormat="1" ht="36" customHeight="1" x14ac:dyDescent="0.25">
      <c r="A82" s="268"/>
      <c r="B82" s="71" t="s">
        <v>219</v>
      </c>
      <c r="H82" s="52"/>
    </row>
    <row r="83" spans="1:8" s="26" customFormat="1" ht="30" customHeight="1" x14ac:dyDescent="0.25">
      <c r="A83" s="268"/>
      <c r="B83" s="71" t="s">
        <v>289</v>
      </c>
      <c r="H83" s="52"/>
    </row>
    <row r="84" spans="1:8" s="26" customFormat="1" ht="12.75" customHeight="1" x14ac:dyDescent="0.25">
      <c r="A84" s="269"/>
      <c r="B84" s="82"/>
      <c r="H84" s="52"/>
    </row>
    <row r="85" spans="1:8" ht="27.75" customHeight="1" x14ac:dyDescent="0.25">
      <c r="A85" s="60" t="s">
        <v>190</v>
      </c>
      <c r="B85" s="61"/>
      <c r="C85" s="52"/>
    </row>
    <row r="86" spans="1:8" ht="84" hidden="1" customHeight="1" x14ac:dyDescent="0.25">
      <c r="A86" s="60" t="s">
        <v>191</v>
      </c>
      <c r="B86" s="61"/>
      <c r="C86" s="52"/>
    </row>
    <row r="87" spans="1:8" ht="7.5" customHeight="1" x14ac:dyDescent="0.25">
      <c r="A87" s="26"/>
      <c r="B87" s="62"/>
      <c r="C87" s="52"/>
    </row>
    <row r="88" spans="1:8" ht="91.5" customHeight="1" x14ac:dyDescent="0.25">
      <c r="A88" s="265" t="s">
        <v>170</v>
      </c>
      <c r="B88" s="62"/>
      <c r="C88" s="52"/>
    </row>
    <row r="89" spans="1:8" x14ac:dyDescent="0.25">
      <c r="A89" s="265"/>
      <c r="B89" s="63" t="s">
        <v>192</v>
      </c>
    </row>
    <row r="90" spans="1:8" x14ac:dyDescent="0.25">
      <c r="B90" s="52"/>
    </row>
    <row r="91" spans="1:8" x14ac:dyDescent="0.25">
      <c r="B91" s="52"/>
    </row>
    <row r="92" spans="1:8" x14ac:dyDescent="0.25">
      <c r="B92" s="52"/>
    </row>
    <row r="93" spans="1:8" x14ac:dyDescent="0.25">
      <c r="B93" s="52"/>
    </row>
    <row r="94" spans="1:8" x14ac:dyDescent="0.25">
      <c r="B94" s="52"/>
    </row>
  </sheetData>
  <mergeCells count="8">
    <mergeCell ref="A88:A89"/>
    <mergeCell ref="A35:A74"/>
    <mergeCell ref="A75:A84"/>
    <mergeCell ref="A6:A11"/>
    <mergeCell ref="A14:A17"/>
    <mergeCell ref="A18:A19"/>
    <mergeCell ref="A20:A30"/>
    <mergeCell ref="A31:A33"/>
  </mergeCells>
  <printOptions horizontalCentered="1"/>
  <pageMargins left="0.39370078740157483" right="0.39370078740157483" top="0.55118110236220474" bottom="0.55118110236220474" header="0.27559055118110237" footer="0.27559055118110237"/>
  <pageSetup paperSize="9" firstPageNumber="163" fitToHeight="0" orientation="portrait" r:id="rId1"/>
  <headerFooter differentFirst="1" scaleWithDoc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autoPageBreaks="0" fitToPage="1"/>
  </sheetPr>
  <dimension ref="A1:M25"/>
  <sheetViews>
    <sheetView view="pageBreakPreview" zoomScale="87" zoomScaleSheetLayoutView="87" workbookViewId="0">
      <selection activeCell="B13" sqref="B13"/>
    </sheetView>
  </sheetViews>
  <sheetFormatPr defaultRowHeight="15.75" x14ac:dyDescent="0.25"/>
  <cols>
    <col min="1" max="1" width="11.140625" style="1" customWidth="1"/>
    <col min="2" max="2" width="37.85546875" style="1" customWidth="1"/>
    <col min="3" max="3" width="17.85546875" style="1" customWidth="1"/>
    <col min="4" max="13" width="17.28515625" style="1" customWidth="1"/>
    <col min="14" max="16384" width="9.140625" style="1"/>
  </cols>
  <sheetData>
    <row r="1" spans="1:13" x14ac:dyDescent="0.25">
      <c r="A1" s="27"/>
      <c r="B1" s="4"/>
      <c r="C1" s="4"/>
      <c r="D1" s="4"/>
      <c r="E1" s="4"/>
      <c r="F1" s="5"/>
      <c r="G1" s="5"/>
      <c r="H1" s="5"/>
      <c r="I1" s="5"/>
      <c r="J1" s="5"/>
      <c r="K1" s="5"/>
      <c r="L1" s="5"/>
    </row>
    <row r="2" spans="1:13" ht="15.75" customHeight="1" x14ac:dyDescent="0.25">
      <c r="A2" s="27"/>
      <c r="B2" s="4"/>
      <c r="C2" s="4"/>
      <c r="D2" s="4"/>
      <c r="E2" s="4"/>
      <c r="F2" s="5"/>
      <c r="G2" s="5"/>
      <c r="H2" s="5"/>
      <c r="I2" s="275" t="s">
        <v>393</v>
      </c>
      <c r="J2" s="276"/>
      <c r="K2" s="276"/>
      <c r="L2" s="276"/>
      <c r="M2" s="276"/>
    </row>
    <row r="3" spans="1:13" ht="54.75" customHeight="1" x14ac:dyDescent="0.25">
      <c r="A3" s="27"/>
      <c r="B3" s="4"/>
      <c r="C3" s="4"/>
      <c r="D3" s="4"/>
      <c r="E3" s="4"/>
      <c r="F3" s="5"/>
      <c r="G3" s="5"/>
      <c r="H3" s="5"/>
      <c r="I3" s="276"/>
      <c r="J3" s="276"/>
      <c r="K3" s="276"/>
      <c r="L3" s="276"/>
      <c r="M3" s="276"/>
    </row>
    <row r="4" spans="1:13" x14ac:dyDescent="0.25">
      <c r="A4" s="27"/>
      <c r="B4" s="4"/>
      <c r="C4" s="4"/>
      <c r="D4" s="4"/>
      <c r="E4" s="4"/>
      <c r="F4" s="5"/>
      <c r="G4" s="5"/>
      <c r="H4" s="5"/>
      <c r="I4" s="5"/>
      <c r="J4" s="5"/>
      <c r="K4" s="5"/>
      <c r="L4" s="5"/>
    </row>
    <row r="5" spans="1:13" x14ac:dyDescent="0.25">
      <c r="A5" s="27"/>
      <c r="B5" s="6"/>
      <c r="C5" s="6"/>
      <c r="D5" s="6"/>
      <c r="E5" s="6"/>
      <c r="F5" s="7"/>
      <c r="G5" s="7"/>
      <c r="H5" s="7"/>
      <c r="I5" s="7"/>
      <c r="J5" s="7"/>
      <c r="K5" s="7"/>
      <c r="L5" s="7"/>
      <c r="M5" s="100"/>
    </row>
    <row r="6" spans="1:13" ht="91.5" customHeight="1" x14ac:dyDescent="0.25">
      <c r="A6" s="282" t="s">
        <v>53</v>
      </c>
      <c r="B6" s="282"/>
      <c r="C6" s="282"/>
      <c r="D6" s="282"/>
      <c r="E6" s="282"/>
      <c r="F6" s="282"/>
      <c r="G6" s="282"/>
      <c r="H6" s="282"/>
      <c r="I6" s="282"/>
      <c r="J6" s="282"/>
      <c r="K6" s="282"/>
      <c r="L6" s="282"/>
      <c r="M6" s="282"/>
    </row>
    <row r="7" spans="1:13" ht="15.75" hidden="1" customHeight="1" x14ac:dyDescent="0.25">
      <c r="A7" s="28"/>
      <c r="B7" s="6"/>
      <c r="C7" s="6"/>
      <c r="D7" s="29"/>
      <c r="E7" s="29"/>
      <c r="F7" s="7"/>
      <c r="G7" s="7"/>
      <c r="H7" s="7"/>
      <c r="I7" s="7"/>
      <c r="J7" s="7"/>
      <c r="K7" s="7"/>
      <c r="L7" s="7"/>
      <c r="M7" s="7"/>
    </row>
    <row r="8" spans="1:13" ht="32.25" customHeight="1" x14ac:dyDescent="0.25">
      <c r="A8" s="286" t="s">
        <v>1</v>
      </c>
      <c r="B8" s="286" t="s">
        <v>4</v>
      </c>
      <c r="C8" s="286" t="s">
        <v>109</v>
      </c>
      <c r="D8" s="286" t="s">
        <v>5</v>
      </c>
      <c r="E8" s="97"/>
      <c r="F8" s="286" t="s">
        <v>35</v>
      </c>
      <c r="G8" s="286"/>
      <c r="H8" s="286"/>
      <c r="I8" s="286"/>
      <c r="J8" s="286"/>
      <c r="K8" s="286"/>
      <c r="L8" s="286"/>
      <c r="M8" s="286"/>
    </row>
    <row r="9" spans="1:13" ht="65.25" customHeight="1" x14ac:dyDescent="0.25">
      <c r="A9" s="286"/>
      <c r="B9" s="286"/>
      <c r="C9" s="286"/>
      <c r="D9" s="286"/>
      <c r="E9" s="97" t="s">
        <v>295</v>
      </c>
      <c r="F9" s="98" t="s">
        <v>464</v>
      </c>
      <c r="G9" s="98" t="s">
        <v>225</v>
      </c>
      <c r="H9" s="98" t="s">
        <v>226</v>
      </c>
      <c r="I9" s="98" t="s">
        <v>227</v>
      </c>
      <c r="J9" s="98" t="s">
        <v>228</v>
      </c>
      <c r="K9" s="98" t="s">
        <v>229</v>
      </c>
      <c r="L9" s="98" t="s">
        <v>230</v>
      </c>
      <c r="M9" s="98" t="s">
        <v>242</v>
      </c>
    </row>
    <row r="10" spans="1:13" s="3" customFormat="1" x14ac:dyDescent="0.2">
      <c r="A10" s="106">
        <v>1</v>
      </c>
      <c r="B10" s="106">
        <v>2</v>
      </c>
      <c r="C10" s="106">
        <v>3</v>
      </c>
      <c r="D10" s="106">
        <v>4</v>
      </c>
      <c r="E10" s="106">
        <v>5</v>
      </c>
      <c r="F10" s="106">
        <v>6</v>
      </c>
      <c r="G10" s="106">
        <v>7</v>
      </c>
      <c r="H10" s="106">
        <v>8</v>
      </c>
      <c r="I10" s="106">
        <v>9</v>
      </c>
      <c r="J10" s="106">
        <v>10</v>
      </c>
      <c r="K10" s="106">
        <v>11</v>
      </c>
      <c r="L10" s="106">
        <v>12</v>
      </c>
      <c r="M10" s="106">
        <v>13</v>
      </c>
    </row>
    <row r="11" spans="1:13" ht="36.75" customHeight="1" x14ac:dyDescent="0.25">
      <c r="A11" s="283" t="s">
        <v>36</v>
      </c>
      <c r="B11" s="284"/>
      <c r="C11" s="284"/>
      <c r="D11" s="284"/>
      <c r="E11" s="284"/>
      <c r="F11" s="284"/>
      <c r="G11" s="284"/>
      <c r="H11" s="284"/>
      <c r="I11" s="284"/>
      <c r="J11" s="284"/>
      <c r="K11" s="284"/>
      <c r="L11" s="284"/>
      <c r="M11" s="285"/>
    </row>
    <row r="12" spans="1:13" s="30" customFormat="1" ht="93" customHeight="1" x14ac:dyDescent="0.25">
      <c r="A12" s="105" t="s">
        <v>2</v>
      </c>
      <c r="B12" s="105" t="s">
        <v>317</v>
      </c>
      <c r="C12" s="105"/>
      <c r="D12" s="105" t="s">
        <v>58</v>
      </c>
      <c r="E12" s="105" t="s">
        <v>298</v>
      </c>
      <c r="F12" s="105" t="s">
        <v>193</v>
      </c>
      <c r="G12" s="105" t="s">
        <v>194</v>
      </c>
      <c r="H12" s="105" t="s">
        <v>195</v>
      </c>
      <c r="I12" s="105" t="s">
        <v>197</v>
      </c>
      <c r="J12" s="105" t="s">
        <v>198</v>
      </c>
      <c r="K12" s="105" t="s">
        <v>196</v>
      </c>
      <c r="L12" s="105" t="s">
        <v>199</v>
      </c>
      <c r="M12" s="105" t="s">
        <v>200</v>
      </c>
    </row>
    <row r="13" spans="1:13" ht="77.25" customHeight="1" x14ac:dyDescent="0.25">
      <c r="A13" s="99" t="s">
        <v>3</v>
      </c>
      <c r="B13" s="99" t="s">
        <v>475</v>
      </c>
      <c r="C13" s="101"/>
      <c r="D13" s="99" t="s">
        <v>97</v>
      </c>
      <c r="E13" s="99" t="s">
        <v>311</v>
      </c>
      <c r="F13" s="99" t="s">
        <v>98</v>
      </c>
      <c r="G13" s="99" t="s">
        <v>99</v>
      </c>
      <c r="H13" s="99" t="s">
        <v>100</v>
      </c>
      <c r="I13" s="99" t="s">
        <v>101</v>
      </c>
      <c r="J13" s="99" t="s">
        <v>102</v>
      </c>
      <c r="K13" s="99" t="s">
        <v>103</v>
      </c>
      <c r="L13" s="99" t="s">
        <v>104</v>
      </c>
      <c r="M13" s="99" t="s">
        <v>105</v>
      </c>
    </row>
    <row r="14" spans="1:13" s="12" customFormat="1" ht="51" customHeight="1" x14ac:dyDescent="0.25">
      <c r="A14" s="279" t="s">
        <v>398</v>
      </c>
      <c r="B14" s="280"/>
      <c r="C14" s="280"/>
      <c r="D14" s="280"/>
      <c r="E14" s="280"/>
      <c r="F14" s="280"/>
      <c r="G14" s="280"/>
      <c r="H14" s="280"/>
      <c r="I14" s="280"/>
      <c r="J14" s="280"/>
      <c r="K14" s="280"/>
      <c r="L14" s="280"/>
      <c r="M14" s="281"/>
    </row>
    <row r="15" spans="1:13" s="12" customFormat="1" ht="51" customHeight="1" x14ac:dyDescent="0.25">
      <c r="A15" s="99" t="s">
        <v>60</v>
      </c>
      <c r="B15" s="99" t="s">
        <v>54</v>
      </c>
      <c r="C15" s="101"/>
      <c r="D15" s="99" t="s">
        <v>57</v>
      </c>
      <c r="E15" s="99" t="s">
        <v>369</v>
      </c>
      <c r="F15" s="99" t="s">
        <v>106</v>
      </c>
      <c r="G15" s="99" t="s">
        <v>110</v>
      </c>
      <c r="H15" s="99" t="s">
        <v>111</v>
      </c>
      <c r="I15" s="99" t="s">
        <v>112</v>
      </c>
      <c r="J15" s="99" t="s">
        <v>113</v>
      </c>
      <c r="K15" s="99" t="s">
        <v>114</v>
      </c>
      <c r="L15" s="99" t="s">
        <v>115</v>
      </c>
      <c r="M15" s="99" t="s">
        <v>116</v>
      </c>
    </row>
    <row r="16" spans="1:13" s="12" customFormat="1" ht="49.5" customHeight="1" x14ac:dyDescent="0.25">
      <c r="A16" s="99" t="s">
        <v>61</v>
      </c>
      <c r="B16" s="99" t="s">
        <v>55</v>
      </c>
      <c r="C16" s="101"/>
      <c r="D16" s="99" t="s">
        <v>57</v>
      </c>
      <c r="E16" s="99" t="s">
        <v>297</v>
      </c>
      <c r="F16" s="99" t="s">
        <v>107</v>
      </c>
      <c r="G16" s="99" t="s">
        <v>117</v>
      </c>
      <c r="H16" s="99" t="s">
        <v>118</v>
      </c>
      <c r="I16" s="99" t="s">
        <v>119</v>
      </c>
      <c r="J16" s="99" t="s">
        <v>120</v>
      </c>
      <c r="K16" s="99" t="s">
        <v>121</v>
      </c>
      <c r="L16" s="99" t="s">
        <v>122</v>
      </c>
      <c r="M16" s="99" t="s">
        <v>108</v>
      </c>
    </row>
    <row r="17" spans="1:13" s="12" customFormat="1" ht="49.5" customHeight="1" x14ac:dyDescent="0.25">
      <c r="A17" s="141" t="s">
        <v>62</v>
      </c>
      <c r="B17" s="141" t="s">
        <v>351</v>
      </c>
      <c r="C17" s="142"/>
      <c r="D17" s="141" t="s">
        <v>352</v>
      </c>
      <c r="E17" s="141"/>
      <c r="F17" s="141" t="s">
        <v>353</v>
      </c>
      <c r="G17" s="141" t="s">
        <v>354</v>
      </c>
      <c r="H17" s="141" t="s">
        <v>355</v>
      </c>
      <c r="I17" s="141" t="s">
        <v>356</v>
      </c>
      <c r="J17" s="141" t="s">
        <v>357</v>
      </c>
      <c r="K17" s="141" t="s">
        <v>358</v>
      </c>
      <c r="L17" s="141" t="s">
        <v>359</v>
      </c>
      <c r="M17" s="141" t="s">
        <v>360</v>
      </c>
    </row>
    <row r="18" spans="1:13" ht="51" customHeight="1" x14ac:dyDescent="0.25">
      <c r="A18" s="99" t="s">
        <v>63</v>
      </c>
      <c r="B18" s="99" t="s">
        <v>56</v>
      </c>
      <c r="C18" s="101"/>
      <c r="D18" s="99" t="s">
        <v>58</v>
      </c>
      <c r="E18" s="99" t="s">
        <v>370</v>
      </c>
      <c r="F18" s="99" t="s">
        <v>129</v>
      </c>
      <c r="G18" s="99" t="s">
        <v>467</v>
      </c>
      <c r="H18" s="99" t="s">
        <v>468</v>
      </c>
      <c r="I18" s="99" t="s">
        <v>469</v>
      </c>
      <c r="J18" s="99" t="s">
        <v>470</v>
      </c>
      <c r="K18" s="99" t="s">
        <v>471</v>
      </c>
      <c r="L18" s="99" t="s">
        <v>472</v>
      </c>
      <c r="M18" s="99" t="s">
        <v>473</v>
      </c>
    </row>
    <row r="19" spans="1:13" ht="96.75" customHeight="1" x14ac:dyDescent="0.25">
      <c r="A19" s="99" t="s">
        <v>64</v>
      </c>
      <c r="B19" s="101" t="s">
        <v>318</v>
      </c>
      <c r="C19" s="101"/>
      <c r="D19" s="99" t="s">
        <v>57</v>
      </c>
      <c r="E19" s="99" t="s">
        <v>299</v>
      </c>
      <c r="F19" s="99" t="s">
        <v>130</v>
      </c>
      <c r="G19" s="99" t="s">
        <v>465</v>
      </c>
      <c r="H19" s="99" t="s">
        <v>131</v>
      </c>
      <c r="I19" s="99" t="s">
        <v>132</v>
      </c>
      <c r="J19" s="99" t="s">
        <v>133</v>
      </c>
      <c r="K19" s="99" t="s">
        <v>134</v>
      </c>
      <c r="L19" s="99" t="s">
        <v>135</v>
      </c>
      <c r="M19" s="99" t="s">
        <v>136</v>
      </c>
    </row>
    <row r="20" spans="1:13" ht="32.25" customHeight="1" x14ac:dyDescent="0.25">
      <c r="A20" s="279" t="s">
        <v>455</v>
      </c>
      <c r="B20" s="280"/>
      <c r="C20" s="280"/>
      <c r="D20" s="280"/>
      <c r="E20" s="280"/>
      <c r="F20" s="280"/>
      <c r="G20" s="280"/>
      <c r="H20" s="280"/>
      <c r="I20" s="280"/>
      <c r="J20" s="280"/>
      <c r="K20" s="280"/>
      <c r="L20" s="280"/>
      <c r="M20" s="281"/>
    </row>
    <row r="21" spans="1:13" s="12" customFormat="1" ht="91.5" customHeight="1" x14ac:dyDescent="0.25">
      <c r="A21" s="99" t="s">
        <v>65</v>
      </c>
      <c r="B21" s="99" t="s">
        <v>376</v>
      </c>
      <c r="C21" s="101"/>
      <c r="D21" s="99" t="s">
        <v>58</v>
      </c>
      <c r="E21" s="143">
        <v>397</v>
      </c>
      <c r="F21" s="99" t="s">
        <v>361</v>
      </c>
      <c r="G21" s="99" t="s">
        <v>362</v>
      </c>
      <c r="H21" s="99" t="s">
        <v>363</v>
      </c>
      <c r="I21" s="99" t="s">
        <v>364</v>
      </c>
      <c r="J21" s="99" t="s">
        <v>365</v>
      </c>
      <c r="K21" s="99" t="s">
        <v>366</v>
      </c>
      <c r="L21" s="99" t="s">
        <v>367</v>
      </c>
      <c r="M21" s="99" t="s">
        <v>368</v>
      </c>
    </row>
    <row r="22" spans="1:13" s="12" customFormat="1" ht="33.75" customHeight="1" x14ac:dyDescent="0.25">
      <c r="A22" s="287" t="s">
        <v>330</v>
      </c>
      <c r="B22" s="288"/>
      <c r="C22" s="288"/>
      <c r="D22" s="288"/>
      <c r="E22" s="288"/>
      <c r="F22" s="288"/>
      <c r="G22" s="288"/>
      <c r="H22" s="288"/>
      <c r="I22" s="288"/>
      <c r="J22" s="288"/>
      <c r="K22" s="288"/>
      <c r="L22" s="288"/>
      <c r="M22" s="289"/>
    </row>
    <row r="23" spans="1:13" ht="66.75" customHeight="1" x14ac:dyDescent="0.25">
      <c r="A23" s="99" t="s">
        <v>377</v>
      </c>
      <c r="B23" s="99" t="s">
        <v>294</v>
      </c>
      <c r="C23" s="101"/>
      <c r="D23" s="99" t="s">
        <v>59</v>
      </c>
      <c r="E23" s="99" t="s">
        <v>300</v>
      </c>
      <c r="F23" s="99" t="s">
        <v>123</v>
      </c>
      <c r="G23" s="99" t="s">
        <v>124</v>
      </c>
      <c r="H23" s="99" t="s">
        <v>117</v>
      </c>
      <c r="I23" s="99" t="s">
        <v>108</v>
      </c>
      <c r="J23" s="99" t="s">
        <v>127</v>
      </c>
      <c r="K23" s="99" t="s">
        <v>125</v>
      </c>
      <c r="L23" s="99" t="s">
        <v>126</v>
      </c>
      <c r="M23" s="99" t="s">
        <v>128</v>
      </c>
    </row>
    <row r="24" spans="1:13" x14ac:dyDescent="0.25">
      <c r="A24" s="277" t="s">
        <v>456</v>
      </c>
      <c r="B24" s="277"/>
      <c r="C24" s="277"/>
      <c r="D24" s="277"/>
      <c r="E24" s="96"/>
      <c r="I24" s="278" t="s">
        <v>69</v>
      </c>
      <c r="J24" s="278"/>
      <c r="K24" s="278"/>
      <c r="L24" s="278"/>
      <c r="M24" s="278"/>
    </row>
    <row r="25" spans="1:13" ht="84.75" customHeight="1" x14ac:dyDescent="0.25">
      <c r="A25" s="277"/>
      <c r="B25" s="277"/>
      <c r="C25" s="277"/>
      <c r="D25" s="277"/>
      <c r="E25" s="96"/>
      <c r="I25" s="278"/>
      <c r="J25" s="278"/>
      <c r="K25" s="278"/>
      <c r="L25" s="278"/>
      <c r="M25" s="278"/>
    </row>
  </sheetData>
  <mergeCells count="13">
    <mergeCell ref="I2:M3"/>
    <mergeCell ref="A24:D25"/>
    <mergeCell ref="I24:M25"/>
    <mergeCell ref="A20:M20"/>
    <mergeCell ref="A6:M6"/>
    <mergeCell ref="A11:M11"/>
    <mergeCell ref="A8:A9"/>
    <mergeCell ref="B8:B9"/>
    <mergeCell ref="D8:D9"/>
    <mergeCell ref="F8:M8"/>
    <mergeCell ref="C8:C9"/>
    <mergeCell ref="A14:M14"/>
    <mergeCell ref="A22:M22"/>
  </mergeCells>
  <printOptions horizontalCentered="1"/>
  <pageMargins left="0.39370078740157483" right="0.39370078740157483" top="0.55118110236220474" bottom="0.55118110236220474" header="0.27559055118110237" footer="0.27559055118110237"/>
  <pageSetup paperSize="9" scale="59" firstPageNumber="163" fitToHeight="0" orientation="landscape" r:id="rId1"/>
  <headerFooter scaleWithDoc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N306"/>
  <sheetViews>
    <sheetView view="pageBreakPreview" zoomScale="59" zoomScaleNormal="59" zoomScaleSheetLayoutView="59" zoomScalePageLayoutView="48" workbookViewId="0">
      <selection activeCell="E17" sqref="E17"/>
    </sheetView>
  </sheetViews>
  <sheetFormatPr defaultRowHeight="18.75" x14ac:dyDescent="0.3"/>
  <cols>
    <col min="1" max="1" width="26.28515625" style="8" customWidth="1"/>
    <col min="2" max="2" width="51" style="8" customWidth="1"/>
    <col min="3" max="3" width="48.5703125" style="8" customWidth="1"/>
    <col min="4" max="4" width="19" style="8" customWidth="1"/>
    <col min="5" max="5" width="19.140625" style="84" customWidth="1"/>
    <col min="6" max="6" width="19.140625" style="93" customWidth="1"/>
    <col min="7" max="10" width="20.42578125" style="9" customWidth="1"/>
    <col min="11" max="11" width="24.85546875" style="9" customWidth="1"/>
    <col min="12" max="12" width="19.140625" style="9" hidden="1" customWidth="1"/>
    <col min="13" max="242" width="9.140625" style="8"/>
    <col min="243" max="243" width="0" style="8" hidden="1" customWidth="1"/>
    <col min="244" max="244" width="21.7109375" style="8" customWidth="1"/>
    <col min="245" max="245" width="48.140625" style="8" customWidth="1"/>
    <col min="246" max="246" width="29.7109375" style="8" customWidth="1"/>
    <col min="247" max="247" width="11.42578125" style="8" customWidth="1"/>
    <col min="248" max="248" width="7.5703125" style="8" customWidth="1"/>
    <col min="249" max="249" width="11.7109375" style="8" customWidth="1"/>
    <col min="250" max="250" width="7.140625" style="8" customWidth="1"/>
    <col min="251" max="251" width="0" style="8" hidden="1" customWidth="1"/>
    <col min="252" max="253" width="19.140625" style="8" customWidth="1"/>
    <col min="254" max="254" width="20.42578125" style="8" customWidth="1"/>
    <col min="255" max="255" width="20.85546875" style="8" customWidth="1"/>
    <col min="256" max="257" width="22" style="8" customWidth="1"/>
    <col min="258" max="258" width="0" style="8" hidden="1" customWidth="1"/>
    <col min="259" max="259" width="27.28515625" style="8" customWidth="1"/>
    <col min="260" max="260" width="18.140625" style="8" bestFit="1" customWidth="1"/>
    <col min="261" max="261" width="11.42578125" style="8" bestFit="1" customWidth="1"/>
    <col min="262" max="262" width="11.5703125" style="8" bestFit="1" customWidth="1"/>
    <col min="263" max="498" width="9.140625" style="8"/>
    <col min="499" max="499" width="0" style="8" hidden="1" customWidth="1"/>
    <col min="500" max="500" width="21.7109375" style="8" customWidth="1"/>
    <col min="501" max="501" width="48.140625" style="8" customWidth="1"/>
    <col min="502" max="502" width="29.7109375" style="8" customWidth="1"/>
    <col min="503" max="503" width="11.42578125" style="8" customWidth="1"/>
    <col min="504" max="504" width="7.5703125" style="8" customWidth="1"/>
    <col min="505" max="505" width="11.7109375" style="8" customWidth="1"/>
    <col min="506" max="506" width="7.140625" style="8" customWidth="1"/>
    <col min="507" max="507" width="0" style="8" hidden="1" customWidth="1"/>
    <col min="508" max="509" width="19.140625" style="8" customWidth="1"/>
    <col min="510" max="510" width="20.42578125" style="8" customWidth="1"/>
    <col min="511" max="511" width="20.85546875" style="8" customWidth="1"/>
    <col min="512" max="513" width="22" style="8" customWidth="1"/>
    <col min="514" max="514" width="0" style="8" hidden="1" customWidth="1"/>
    <col min="515" max="515" width="27.28515625" style="8" customWidth="1"/>
    <col min="516" max="516" width="18.140625" style="8" bestFit="1" customWidth="1"/>
    <col min="517" max="517" width="11.42578125" style="8" bestFit="1" customWidth="1"/>
    <col min="518" max="518" width="11.5703125" style="8" bestFit="1" customWidth="1"/>
    <col min="519" max="754" width="9.140625" style="8"/>
    <col min="755" max="755" width="0" style="8" hidden="1" customWidth="1"/>
    <col min="756" max="756" width="21.7109375" style="8" customWidth="1"/>
    <col min="757" max="757" width="48.140625" style="8" customWidth="1"/>
    <col min="758" max="758" width="29.7109375" style="8" customWidth="1"/>
    <col min="759" max="759" width="11.42578125" style="8" customWidth="1"/>
    <col min="760" max="760" width="7.5703125" style="8" customWidth="1"/>
    <col min="761" max="761" width="11.7109375" style="8" customWidth="1"/>
    <col min="762" max="762" width="7.140625" style="8" customWidth="1"/>
    <col min="763" max="763" width="0" style="8" hidden="1" customWidth="1"/>
    <col min="764" max="765" width="19.140625" style="8" customWidth="1"/>
    <col min="766" max="766" width="20.42578125" style="8" customWidth="1"/>
    <col min="767" max="767" width="20.85546875" style="8" customWidth="1"/>
    <col min="768" max="769" width="22" style="8" customWidth="1"/>
    <col min="770" max="770" width="0" style="8" hidden="1" customWidth="1"/>
    <col min="771" max="771" width="27.28515625" style="8" customWidth="1"/>
    <col min="772" max="772" width="18.140625" style="8" bestFit="1" customWidth="1"/>
    <col min="773" max="773" width="11.42578125" style="8" bestFit="1" customWidth="1"/>
    <col min="774" max="774" width="11.5703125" style="8" bestFit="1" customWidth="1"/>
    <col min="775" max="1010" width="9.140625" style="8"/>
    <col min="1011" max="1011" width="0" style="8" hidden="1" customWidth="1"/>
    <col min="1012" max="1012" width="21.7109375" style="8" customWidth="1"/>
    <col min="1013" max="1013" width="48.140625" style="8" customWidth="1"/>
    <col min="1014" max="1014" width="29.7109375" style="8" customWidth="1"/>
    <col min="1015" max="1015" width="11.42578125" style="8" customWidth="1"/>
    <col min="1016" max="1016" width="7.5703125" style="8" customWidth="1"/>
    <col min="1017" max="1017" width="11.7109375" style="8" customWidth="1"/>
    <col min="1018" max="1018" width="7.140625" style="8" customWidth="1"/>
    <col min="1019" max="1019" width="0" style="8" hidden="1" customWidth="1"/>
    <col min="1020" max="1021" width="19.140625" style="8" customWidth="1"/>
    <col min="1022" max="1022" width="20.42578125" style="8" customWidth="1"/>
    <col min="1023" max="1023" width="20.85546875" style="8" customWidth="1"/>
    <col min="1024" max="1025" width="22" style="8" customWidth="1"/>
    <col min="1026" max="1026" width="0" style="8" hidden="1" customWidth="1"/>
    <col min="1027" max="1027" width="27.28515625" style="8" customWidth="1"/>
    <col min="1028" max="1028" width="18.140625" style="8" bestFit="1" customWidth="1"/>
    <col min="1029" max="1029" width="11.42578125" style="8" bestFit="1" customWidth="1"/>
    <col min="1030" max="1030" width="11.5703125" style="8" bestFit="1" customWidth="1"/>
    <col min="1031" max="1266" width="9.140625" style="8"/>
    <col min="1267" max="1267" width="0" style="8" hidden="1" customWidth="1"/>
    <col min="1268" max="1268" width="21.7109375" style="8" customWidth="1"/>
    <col min="1269" max="1269" width="48.140625" style="8" customWidth="1"/>
    <col min="1270" max="1270" width="29.7109375" style="8" customWidth="1"/>
    <col min="1271" max="1271" width="11.42578125" style="8" customWidth="1"/>
    <col min="1272" max="1272" width="7.5703125" style="8" customWidth="1"/>
    <col min="1273" max="1273" width="11.7109375" style="8" customWidth="1"/>
    <col min="1274" max="1274" width="7.140625" style="8" customWidth="1"/>
    <col min="1275" max="1275" width="0" style="8" hidden="1" customWidth="1"/>
    <col min="1276" max="1277" width="19.140625" style="8" customWidth="1"/>
    <col min="1278" max="1278" width="20.42578125" style="8" customWidth="1"/>
    <col min="1279" max="1279" width="20.85546875" style="8" customWidth="1"/>
    <col min="1280" max="1281" width="22" style="8" customWidth="1"/>
    <col min="1282" max="1282" width="0" style="8" hidden="1" customWidth="1"/>
    <col min="1283" max="1283" width="27.28515625" style="8" customWidth="1"/>
    <col min="1284" max="1284" width="18.140625" style="8" bestFit="1" customWidth="1"/>
    <col min="1285" max="1285" width="11.42578125" style="8" bestFit="1" customWidth="1"/>
    <col min="1286" max="1286" width="11.5703125" style="8" bestFit="1" customWidth="1"/>
    <col min="1287" max="1522" width="9.140625" style="8"/>
    <col min="1523" max="1523" width="0" style="8" hidden="1" customWidth="1"/>
    <col min="1524" max="1524" width="21.7109375" style="8" customWidth="1"/>
    <col min="1525" max="1525" width="48.140625" style="8" customWidth="1"/>
    <col min="1526" max="1526" width="29.7109375" style="8" customWidth="1"/>
    <col min="1527" max="1527" width="11.42578125" style="8" customWidth="1"/>
    <col min="1528" max="1528" width="7.5703125" style="8" customWidth="1"/>
    <col min="1529" max="1529" width="11.7109375" style="8" customWidth="1"/>
    <col min="1530" max="1530" width="7.140625" style="8" customWidth="1"/>
    <col min="1531" max="1531" width="0" style="8" hidden="1" customWidth="1"/>
    <col min="1532" max="1533" width="19.140625" style="8" customWidth="1"/>
    <col min="1534" max="1534" width="20.42578125" style="8" customWidth="1"/>
    <col min="1535" max="1535" width="20.85546875" style="8" customWidth="1"/>
    <col min="1536" max="1537" width="22" style="8" customWidth="1"/>
    <col min="1538" max="1538" width="0" style="8" hidden="1" customWidth="1"/>
    <col min="1539" max="1539" width="27.28515625" style="8" customWidth="1"/>
    <col min="1540" max="1540" width="18.140625" style="8" bestFit="1" customWidth="1"/>
    <col min="1541" max="1541" width="11.42578125" style="8" bestFit="1" customWidth="1"/>
    <col min="1542" max="1542" width="11.5703125" style="8" bestFit="1" customWidth="1"/>
    <col min="1543" max="1778" width="9.140625" style="8"/>
    <col min="1779" max="1779" width="0" style="8" hidden="1" customWidth="1"/>
    <col min="1780" max="1780" width="21.7109375" style="8" customWidth="1"/>
    <col min="1781" max="1781" width="48.140625" style="8" customWidth="1"/>
    <col min="1782" max="1782" width="29.7109375" style="8" customWidth="1"/>
    <col min="1783" max="1783" width="11.42578125" style="8" customWidth="1"/>
    <col min="1784" max="1784" width="7.5703125" style="8" customWidth="1"/>
    <col min="1785" max="1785" width="11.7109375" style="8" customWidth="1"/>
    <col min="1786" max="1786" width="7.140625" style="8" customWidth="1"/>
    <col min="1787" max="1787" width="0" style="8" hidden="1" customWidth="1"/>
    <col min="1788" max="1789" width="19.140625" style="8" customWidth="1"/>
    <col min="1790" max="1790" width="20.42578125" style="8" customWidth="1"/>
    <col min="1791" max="1791" width="20.85546875" style="8" customWidth="1"/>
    <col min="1792" max="1793" width="22" style="8" customWidth="1"/>
    <col min="1794" max="1794" width="0" style="8" hidden="1" customWidth="1"/>
    <col min="1795" max="1795" width="27.28515625" style="8" customWidth="1"/>
    <col min="1796" max="1796" width="18.140625" style="8" bestFit="1" customWidth="1"/>
    <col min="1797" max="1797" width="11.42578125" style="8" bestFit="1" customWidth="1"/>
    <col min="1798" max="1798" width="11.5703125" style="8" bestFit="1" customWidth="1"/>
    <col min="1799" max="2034" width="9.140625" style="8"/>
    <col min="2035" max="2035" width="0" style="8" hidden="1" customWidth="1"/>
    <col min="2036" max="2036" width="21.7109375" style="8" customWidth="1"/>
    <col min="2037" max="2037" width="48.140625" style="8" customWidth="1"/>
    <col min="2038" max="2038" width="29.7109375" style="8" customWidth="1"/>
    <col min="2039" max="2039" width="11.42578125" style="8" customWidth="1"/>
    <col min="2040" max="2040" width="7.5703125" style="8" customWidth="1"/>
    <col min="2041" max="2041" width="11.7109375" style="8" customWidth="1"/>
    <col min="2042" max="2042" width="7.140625" style="8" customWidth="1"/>
    <col min="2043" max="2043" width="0" style="8" hidden="1" customWidth="1"/>
    <col min="2044" max="2045" width="19.140625" style="8" customWidth="1"/>
    <col min="2046" max="2046" width="20.42578125" style="8" customWidth="1"/>
    <col min="2047" max="2047" width="20.85546875" style="8" customWidth="1"/>
    <col min="2048" max="2049" width="22" style="8" customWidth="1"/>
    <col min="2050" max="2050" width="0" style="8" hidden="1" customWidth="1"/>
    <col min="2051" max="2051" width="27.28515625" style="8" customWidth="1"/>
    <col min="2052" max="2052" width="18.140625" style="8" bestFit="1" customWidth="1"/>
    <col min="2053" max="2053" width="11.42578125" style="8" bestFit="1" customWidth="1"/>
    <col min="2054" max="2054" width="11.5703125" style="8" bestFit="1" customWidth="1"/>
    <col min="2055" max="2290" width="9.140625" style="8"/>
    <col min="2291" max="2291" width="0" style="8" hidden="1" customWidth="1"/>
    <col min="2292" max="2292" width="21.7109375" style="8" customWidth="1"/>
    <col min="2293" max="2293" width="48.140625" style="8" customWidth="1"/>
    <col min="2294" max="2294" width="29.7109375" style="8" customWidth="1"/>
    <col min="2295" max="2295" width="11.42578125" style="8" customWidth="1"/>
    <col min="2296" max="2296" width="7.5703125" style="8" customWidth="1"/>
    <col min="2297" max="2297" width="11.7109375" style="8" customWidth="1"/>
    <col min="2298" max="2298" width="7.140625" style="8" customWidth="1"/>
    <col min="2299" max="2299" width="0" style="8" hidden="1" customWidth="1"/>
    <col min="2300" max="2301" width="19.140625" style="8" customWidth="1"/>
    <col min="2302" max="2302" width="20.42578125" style="8" customWidth="1"/>
    <col min="2303" max="2303" width="20.85546875" style="8" customWidth="1"/>
    <col min="2304" max="2305" width="22" style="8" customWidth="1"/>
    <col min="2306" max="2306" width="0" style="8" hidden="1" customWidth="1"/>
    <col min="2307" max="2307" width="27.28515625" style="8" customWidth="1"/>
    <col min="2308" max="2308" width="18.140625" style="8" bestFit="1" customWidth="1"/>
    <col min="2309" max="2309" width="11.42578125" style="8" bestFit="1" customWidth="1"/>
    <col min="2310" max="2310" width="11.5703125" style="8" bestFit="1" customWidth="1"/>
    <col min="2311" max="2546" width="9.140625" style="8"/>
    <col min="2547" max="2547" width="0" style="8" hidden="1" customWidth="1"/>
    <col min="2548" max="2548" width="21.7109375" style="8" customWidth="1"/>
    <col min="2549" max="2549" width="48.140625" style="8" customWidth="1"/>
    <col min="2550" max="2550" width="29.7109375" style="8" customWidth="1"/>
    <col min="2551" max="2551" width="11.42578125" style="8" customWidth="1"/>
    <col min="2552" max="2552" width="7.5703125" style="8" customWidth="1"/>
    <col min="2553" max="2553" width="11.7109375" style="8" customWidth="1"/>
    <col min="2554" max="2554" width="7.140625" style="8" customWidth="1"/>
    <col min="2555" max="2555" width="0" style="8" hidden="1" customWidth="1"/>
    <col min="2556" max="2557" width="19.140625" style="8" customWidth="1"/>
    <col min="2558" max="2558" width="20.42578125" style="8" customWidth="1"/>
    <col min="2559" max="2559" width="20.85546875" style="8" customWidth="1"/>
    <col min="2560" max="2561" width="22" style="8" customWidth="1"/>
    <col min="2562" max="2562" width="0" style="8" hidden="1" customWidth="1"/>
    <col min="2563" max="2563" width="27.28515625" style="8" customWidth="1"/>
    <col min="2564" max="2564" width="18.140625" style="8" bestFit="1" customWidth="1"/>
    <col min="2565" max="2565" width="11.42578125" style="8" bestFit="1" customWidth="1"/>
    <col min="2566" max="2566" width="11.5703125" style="8" bestFit="1" customWidth="1"/>
    <col min="2567" max="2802" width="9.140625" style="8"/>
    <col min="2803" max="2803" width="0" style="8" hidden="1" customWidth="1"/>
    <col min="2804" max="2804" width="21.7109375" style="8" customWidth="1"/>
    <col min="2805" max="2805" width="48.140625" style="8" customWidth="1"/>
    <col min="2806" max="2806" width="29.7109375" style="8" customWidth="1"/>
    <col min="2807" max="2807" width="11.42578125" style="8" customWidth="1"/>
    <col min="2808" max="2808" width="7.5703125" style="8" customWidth="1"/>
    <col min="2809" max="2809" width="11.7109375" style="8" customWidth="1"/>
    <col min="2810" max="2810" width="7.140625" style="8" customWidth="1"/>
    <col min="2811" max="2811" width="0" style="8" hidden="1" customWidth="1"/>
    <col min="2812" max="2813" width="19.140625" style="8" customWidth="1"/>
    <col min="2814" max="2814" width="20.42578125" style="8" customWidth="1"/>
    <col min="2815" max="2815" width="20.85546875" style="8" customWidth="1"/>
    <col min="2816" max="2817" width="22" style="8" customWidth="1"/>
    <col min="2818" max="2818" width="0" style="8" hidden="1" customWidth="1"/>
    <col min="2819" max="2819" width="27.28515625" style="8" customWidth="1"/>
    <col min="2820" max="2820" width="18.140625" style="8" bestFit="1" customWidth="1"/>
    <col min="2821" max="2821" width="11.42578125" style="8" bestFit="1" customWidth="1"/>
    <col min="2822" max="2822" width="11.5703125" style="8" bestFit="1" customWidth="1"/>
    <col min="2823" max="3058" width="9.140625" style="8"/>
    <col min="3059" max="3059" width="0" style="8" hidden="1" customWidth="1"/>
    <col min="3060" max="3060" width="21.7109375" style="8" customWidth="1"/>
    <col min="3061" max="3061" width="48.140625" style="8" customWidth="1"/>
    <col min="3062" max="3062" width="29.7109375" style="8" customWidth="1"/>
    <col min="3063" max="3063" width="11.42578125" style="8" customWidth="1"/>
    <col min="3064" max="3064" width="7.5703125" style="8" customWidth="1"/>
    <col min="3065" max="3065" width="11.7109375" style="8" customWidth="1"/>
    <col min="3066" max="3066" width="7.140625" style="8" customWidth="1"/>
    <col min="3067" max="3067" width="0" style="8" hidden="1" customWidth="1"/>
    <col min="3068" max="3069" width="19.140625" style="8" customWidth="1"/>
    <col min="3070" max="3070" width="20.42578125" style="8" customWidth="1"/>
    <col min="3071" max="3071" width="20.85546875" style="8" customWidth="1"/>
    <col min="3072" max="3073" width="22" style="8" customWidth="1"/>
    <col min="3074" max="3074" width="0" style="8" hidden="1" customWidth="1"/>
    <col min="3075" max="3075" width="27.28515625" style="8" customWidth="1"/>
    <col min="3076" max="3076" width="18.140625" style="8" bestFit="1" customWidth="1"/>
    <col min="3077" max="3077" width="11.42578125" style="8" bestFit="1" customWidth="1"/>
    <col min="3078" max="3078" width="11.5703125" style="8" bestFit="1" customWidth="1"/>
    <col min="3079" max="3314" width="9.140625" style="8"/>
    <col min="3315" max="3315" width="0" style="8" hidden="1" customWidth="1"/>
    <col min="3316" max="3316" width="21.7109375" style="8" customWidth="1"/>
    <col min="3317" max="3317" width="48.140625" style="8" customWidth="1"/>
    <col min="3318" max="3318" width="29.7109375" style="8" customWidth="1"/>
    <col min="3319" max="3319" width="11.42578125" style="8" customWidth="1"/>
    <col min="3320" max="3320" width="7.5703125" style="8" customWidth="1"/>
    <col min="3321" max="3321" width="11.7109375" style="8" customWidth="1"/>
    <col min="3322" max="3322" width="7.140625" style="8" customWidth="1"/>
    <col min="3323" max="3323" width="0" style="8" hidden="1" customWidth="1"/>
    <col min="3324" max="3325" width="19.140625" style="8" customWidth="1"/>
    <col min="3326" max="3326" width="20.42578125" style="8" customWidth="1"/>
    <col min="3327" max="3327" width="20.85546875" style="8" customWidth="1"/>
    <col min="3328" max="3329" width="22" style="8" customWidth="1"/>
    <col min="3330" max="3330" width="0" style="8" hidden="1" customWidth="1"/>
    <col min="3331" max="3331" width="27.28515625" style="8" customWidth="1"/>
    <col min="3332" max="3332" width="18.140625" style="8" bestFit="1" customWidth="1"/>
    <col min="3333" max="3333" width="11.42578125" style="8" bestFit="1" customWidth="1"/>
    <col min="3334" max="3334" width="11.5703125" style="8" bestFit="1" customWidth="1"/>
    <col min="3335" max="3570" width="9.140625" style="8"/>
    <col min="3571" max="3571" width="0" style="8" hidden="1" customWidth="1"/>
    <col min="3572" max="3572" width="21.7109375" style="8" customWidth="1"/>
    <col min="3573" max="3573" width="48.140625" style="8" customWidth="1"/>
    <col min="3574" max="3574" width="29.7109375" style="8" customWidth="1"/>
    <col min="3575" max="3575" width="11.42578125" style="8" customWidth="1"/>
    <col min="3576" max="3576" width="7.5703125" style="8" customWidth="1"/>
    <col min="3577" max="3577" width="11.7109375" style="8" customWidth="1"/>
    <col min="3578" max="3578" width="7.140625" style="8" customWidth="1"/>
    <col min="3579" max="3579" width="0" style="8" hidden="1" customWidth="1"/>
    <col min="3580" max="3581" width="19.140625" style="8" customWidth="1"/>
    <col min="3582" max="3582" width="20.42578125" style="8" customWidth="1"/>
    <col min="3583" max="3583" width="20.85546875" style="8" customWidth="1"/>
    <col min="3584" max="3585" width="22" style="8" customWidth="1"/>
    <col min="3586" max="3586" width="0" style="8" hidden="1" customWidth="1"/>
    <col min="3587" max="3587" width="27.28515625" style="8" customWidth="1"/>
    <col min="3588" max="3588" width="18.140625" style="8" bestFit="1" customWidth="1"/>
    <col min="3589" max="3589" width="11.42578125" style="8" bestFit="1" customWidth="1"/>
    <col min="3590" max="3590" width="11.5703125" style="8" bestFit="1" customWidth="1"/>
    <col min="3591" max="3826" width="9.140625" style="8"/>
    <col min="3827" max="3827" width="0" style="8" hidden="1" customWidth="1"/>
    <col min="3828" max="3828" width="21.7109375" style="8" customWidth="1"/>
    <col min="3829" max="3829" width="48.140625" style="8" customWidth="1"/>
    <col min="3830" max="3830" width="29.7109375" style="8" customWidth="1"/>
    <col min="3831" max="3831" width="11.42578125" style="8" customWidth="1"/>
    <col min="3832" max="3832" width="7.5703125" style="8" customWidth="1"/>
    <col min="3833" max="3833" width="11.7109375" style="8" customWidth="1"/>
    <col min="3834" max="3834" width="7.140625" style="8" customWidth="1"/>
    <col min="3835" max="3835" width="0" style="8" hidden="1" customWidth="1"/>
    <col min="3836" max="3837" width="19.140625" style="8" customWidth="1"/>
    <col min="3838" max="3838" width="20.42578125" style="8" customWidth="1"/>
    <col min="3839" max="3839" width="20.85546875" style="8" customWidth="1"/>
    <col min="3840" max="3841" width="22" style="8" customWidth="1"/>
    <col min="3842" max="3842" width="0" style="8" hidden="1" customWidth="1"/>
    <col min="3843" max="3843" width="27.28515625" style="8" customWidth="1"/>
    <col min="3844" max="3844" width="18.140625" style="8" bestFit="1" customWidth="1"/>
    <col min="3845" max="3845" width="11.42578125" style="8" bestFit="1" customWidth="1"/>
    <col min="3846" max="3846" width="11.5703125" style="8" bestFit="1" customWidth="1"/>
    <col min="3847" max="4082" width="9.140625" style="8"/>
    <col min="4083" max="4083" width="0" style="8" hidden="1" customWidth="1"/>
    <col min="4084" max="4084" width="21.7109375" style="8" customWidth="1"/>
    <col min="4085" max="4085" width="48.140625" style="8" customWidth="1"/>
    <col min="4086" max="4086" width="29.7109375" style="8" customWidth="1"/>
    <col min="4087" max="4087" width="11.42578125" style="8" customWidth="1"/>
    <col min="4088" max="4088" width="7.5703125" style="8" customWidth="1"/>
    <col min="4089" max="4089" width="11.7109375" style="8" customWidth="1"/>
    <col min="4090" max="4090" width="7.140625" style="8" customWidth="1"/>
    <col min="4091" max="4091" width="0" style="8" hidden="1" customWidth="1"/>
    <col min="4092" max="4093" width="19.140625" style="8" customWidth="1"/>
    <col min="4094" max="4094" width="20.42578125" style="8" customWidth="1"/>
    <col min="4095" max="4095" width="20.85546875" style="8" customWidth="1"/>
    <col min="4096" max="4097" width="22" style="8" customWidth="1"/>
    <col min="4098" max="4098" width="0" style="8" hidden="1" customWidth="1"/>
    <col min="4099" max="4099" width="27.28515625" style="8" customWidth="1"/>
    <col min="4100" max="4100" width="18.140625" style="8" bestFit="1" customWidth="1"/>
    <col min="4101" max="4101" width="11.42578125" style="8" bestFit="1" customWidth="1"/>
    <col min="4102" max="4102" width="11.5703125" style="8" bestFit="1" customWidth="1"/>
    <col min="4103" max="4338" width="9.140625" style="8"/>
    <col min="4339" max="4339" width="0" style="8" hidden="1" customWidth="1"/>
    <col min="4340" max="4340" width="21.7109375" style="8" customWidth="1"/>
    <col min="4341" max="4341" width="48.140625" style="8" customWidth="1"/>
    <col min="4342" max="4342" width="29.7109375" style="8" customWidth="1"/>
    <col min="4343" max="4343" width="11.42578125" style="8" customWidth="1"/>
    <col min="4344" max="4344" width="7.5703125" style="8" customWidth="1"/>
    <col min="4345" max="4345" width="11.7109375" style="8" customWidth="1"/>
    <col min="4346" max="4346" width="7.140625" style="8" customWidth="1"/>
    <col min="4347" max="4347" width="0" style="8" hidden="1" customWidth="1"/>
    <col min="4348" max="4349" width="19.140625" style="8" customWidth="1"/>
    <col min="4350" max="4350" width="20.42578125" style="8" customWidth="1"/>
    <col min="4351" max="4351" width="20.85546875" style="8" customWidth="1"/>
    <col min="4352" max="4353" width="22" style="8" customWidth="1"/>
    <col min="4354" max="4354" width="0" style="8" hidden="1" customWidth="1"/>
    <col min="4355" max="4355" width="27.28515625" style="8" customWidth="1"/>
    <col min="4356" max="4356" width="18.140625" style="8" bestFit="1" customWidth="1"/>
    <col min="4357" max="4357" width="11.42578125" style="8" bestFit="1" customWidth="1"/>
    <col min="4358" max="4358" width="11.5703125" style="8" bestFit="1" customWidth="1"/>
    <col min="4359" max="4594" width="9.140625" style="8"/>
    <col min="4595" max="4595" width="0" style="8" hidden="1" customWidth="1"/>
    <col min="4596" max="4596" width="21.7109375" style="8" customWidth="1"/>
    <col min="4597" max="4597" width="48.140625" style="8" customWidth="1"/>
    <col min="4598" max="4598" width="29.7109375" style="8" customWidth="1"/>
    <col min="4599" max="4599" width="11.42578125" style="8" customWidth="1"/>
    <col min="4600" max="4600" width="7.5703125" style="8" customWidth="1"/>
    <col min="4601" max="4601" width="11.7109375" style="8" customWidth="1"/>
    <col min="4602" max="4602" width="7.140625" style="8" customWidth="1"/>
    <col min="4603" max="4603" width="0" style="8" hidden="1" customWidth="1"/>
    <col min="4604" max="4605" width="19.140625" style="8" customWidth="1"/>
    <col min="4606" max="4606" width="20.42578125" style="8" customWidth="1"/>
    <col min="4607" max="4607" width="20.85546875" style="8" customWidth="1"/>
    <col min="4608" max="4609" width="22" style="8" customWidth="1"/>
    <col min="4610" max="4610" width="0" style="8" hidden="1" customWidth="1"/>
    <col min="4611" max="4611" width="27.28515625" style="8" customWidth="1"/>
    <col min="4612" max="4612" width="18.140625" style="8" bestFit="1" customWidth="1"/>
    <col min="4613" max="4613" width="11.42578125" style="8" bestFit="1" customWidth="1"/>
    <col min="4614" max="4614" width="11.5703125" style="8" bestFit="1" customWidth="1"/>
    <col min="4615" max="4850" width="9.140625" style="8"/>
    <col min="4851" max="4851" width="0" style="8" hidden="1" customWidth="1"/>
    <col min="4852" max="4852" width="21.7109375" style="8" customWidth="1"/>
    <col min="4853" max="4853" width="48.140625" style="8" customWidth="1"/>
    <col min="4854" max="4854" width="29.7109375" style="8" customWidth="1"/>
    <col min="4855" max="4855" width="11.42578125" style="8" customWidth="1"/>
    <col min="4856" max="4856" width="7.5703125" style="8" customWidth="1"/>
    <col min="4857" max="4857" width="11.7109375" style="8" customWidth="1"/>
    <col min="4858" max="4858" width="7.140625" style="8" customWidth="1"/>
    <col min="4859" max="4859" width="0" style="8" hidden="1" customWidth="1"/>
    <col min="4860" max="4861" width="19.140625" style="8" customWidth="1"/>
    <col min="4862" max="4862" width="20.42578125" style="8" customWidth="1"/>
    <col min="4863" max="4863" width="20.85546875" style="8" customWidth="1"/>
    <col min="4864" max="4865" width="22" style="8" customWidth="1"/>
    <col min="4866" max="4866" width="0" style="8" hidden="1" customWidth="1"/>
    <col min="4867" max="4867" width="27.28515625" style="8" customWidth="1"/>
    <col min="4868" max="4868" width="18.140625" style="8" bestFit="1" customWidth="1"/>
    <col min="4869" max="4869" width="11.42578125" style="8" bestFit="1" customWidth="1"/>
    <col min="4870" max="4870" width="11.5703125" style="8" bestFit="1" customWidth="1"/>
    <col min="4871" max="5106" width="9.140625" style="8"/>
    <col min="5107" max="5107" width="0" style="8" hidden="1" customWidth="1"/>
    <col min="5108" max="5108" width="21.7109375" style="8" customWidth="1"/>
    <col min="5109" max="5109" width="48.140625" style="8" customWidth="1"/>
    <col min="5110" max="5110" width="29.7109375" style="8" customWidth="1"/>
    <col min="5111" max="5111" width="11.42578125" style="8" customWidth="1"/>
    <col min="5112" max="5112" width="7.5703125" style="8" customWidth="1"/>
    <col min="5113" max="5113" width="11.7109375" style="8" customWidth="1"/>
    <col min="5114" max="5114" width="7.140625" style="8" customWidth="1"/>
    <col min="5115" max="5115" width="0" style="8" hidden="1" customWidth="1"/>
    <col min="5116" max="5117" width="19.140625" style="8" customWidth="1"/>
    <col min="5118" max="5118" width="20.42578125" style="8" customWidth="1"/>
    <col min="5119" max="5119" width="20.85546875" style="8" customWidth="1"/>
    <col min="5120" max="5121" width="22" style="8" customWidth="1"/>
    <col min="5122" max="5122" width="0" style="8" hidden="1" customWidth="1"/>
    <col min="5123" max="5123" width="27.28515625" style="8" customWidth="1"/>
    <col min="5124" max="5124" width="18.140625" style="8" bestFit="1" customWidth="1"/>
    <col min="5125" max="5125" width="11.42578125" style="8" bestFit="1" customWidth="1"/>
    <col min="5126" max="5126" width="11.5703125" style="8" bestFit="1" customWidth="1"/>
    <col min="5127" max="5362" width="9.140625" style="8"/>
    <col min="5363" max="5363" width="0" style="8" hidden="1" customWidth="1"/>
    <col min="5364" max="5364" width="21.7109375" style="8" customWidth="1"/>
    <col min="5365" max="5365" width="48.140625" style="8" customWidth="1"/>
    <col min="5366" max="5366" width="29.7109375" style="8" customWidth="1"/>
    <col min="5367" max="5367" width="11.42578125" style="8" customWidth="1"/>
    <col min="5368" max="5368" width="7.5703125" style="8" customWidth="1"/>
    <col min="5369" max="5369" width="11.7109375" style="8" customWidth="1"/>
    <col min="5370" max="5370" width="7.140625" style="8" customWidth="1"/>
    <col min="5371" max="5371" width="0" style="8" hidden="1" customWidth="1"/>
    <col min="5372" max="5373" width="19.140625" style="8" customWidth="1"/>
    <col min="5374" max="5374" width="20.42578125" style="8" customWidth="1"/>
    <col min="5375" max="5375" width="20.85546875" style="8" customWidth="1"/>
    <col min="5376" max="5377" width="22" style="8" customWidth="1"/>
    <col min="5378" max="5378" width="0" style="8" hidden="1" customWidth="1"/>
    <col min="5379" max="5379" width="27.28515625" style="8" customWidth="1"/>
    <col min="5380" max="5380" width="18.140625" style="8" bestFit="1" customWidth="1"/>
    <col min="5381" max="5381" width="11.42578125" style="8" bestFit="1" customWidth="1"/>
    <col min="5382" max="5382" width="11.5703125" style="8" bestFit="1" customWidth="1"/>
    <col min="5383" max="5618" width="9.140625" style="8"/>
    <col min="5619" max="5619" width="0" style="8" hidden="1" customWidth="1"/>
    <col min="5620" max="5620" width="21.7109375" style="8" customWidth="1"/>
    <col min="5621" max="5621" width="48.140625" style="8" customWidth="1"/>
    <col min="5622" max="5622" width="29.7109375" style="8" customWidth="1"/>
    <col min="5623" max="5623" width="11.42578125" style="8" customWidth="1"/>
    <col min="5624" max="5624" width="7.5703125" style="8" customWidth="1"/>
    <col min="5625" max="5625" width="11.7109375" style="8" customWidth="1"/>
    <col min="5626" max="5626" width="7.140625" style="8" customWidth="1"/>
    <col min="5627" max="5627" width="0" style="8" hidden="1" customWidth="1"/>
    <col min="5628" max="5629" width="19.140625" style="8" customWidth="1"/>
    <col min="5630" max="5630" width="20.42578125" style="8" customWidth="1"/>
    <col min="5631" max="5631" width="20.85546875" style="8" customWidth="1"/>
    <col min="5632" max="5633" width="22" style="8" customWidth="1"/>
    <col min="5634" max="5634" width="0" style="8" hidden="1" customWidth="1"/>
    <col min="5635" max="5635" width="27.28515625" style="8" customWidth="1"/>
    <col min="5636" max="5636" width="18.140625" style="8" bestFit="1" customWidth="1"/>
    <col min="5637" max="5637" width="11.42578125" style="8" bestFit="1" customWidth="1"/>
    <col min="5638" max="5638" width="11.5703125" style="8" bestFit="1" customWidth="1"/>
    <col min="5639" max="5874" width="9.140625" style="8"/>
    <col min="5875" max="5875" width="0" style="8" hidden="1" customWidth="1"/>
    <col min="5876" max="5876" width="21.7109375" style="8" customWidth="1"/>
    <col min="5877" max="5877" width="48.140625" style="8" customWidth="1"/>
    <col min="5878" max="5878" width="29.7109375" style="8" customWidth="1"/>
    <col min="5879" max="5879" width="11.42578125" style="8" customWidth="1"/>
    <col min="5880" max="5880" width="7.5703125" style="8" customWidth="1"/>
    <col min="5881" max="5881" width="11.7109375" style="8" customWidth="1"/>
    <col min="5882" max="5882" width="7.140625" style="8" customWidth="1"/>
    <col min="5883" max="5883" width="0" style="8" hidden="1" customWidth="1"/>
    <col min="5884" max="5885" width="19.140625" style="8" customWidth="1"/>
    <col min="5886" max="5886" width="20.42578125" style="8" customWidth="1"/>
    <col min="5887" max="5887" width="20.85546875" style="8" customWidth="1"/>
    <col min="5888" max="5889" width="22" style="8" customWidth="1"/>
    <col min="5890" max="5890" width="0" style="8" hidden="1" customWidth="1"/>
    <col min="5891" max="5891" width="27.28515625" style="8" customWidth="1"/>
    <col min="5892" max="5892" width="18.140625" style="8" bestFit="1" customWidth="1"/>
    <col min="5893" max="5893" width="11.42578125" style="8" bestFit="1" customWidth="1"/>
    <col min="5894" max="5894" width="11.5703125" style="8" bestFit="1" customWidth="1"/>
    <col min="5895" max="6130" width="9.140625" style="8"/>
    <col min="6131" max="6131" width="0" style="8" hidden="1" customWidth="1"/>
    <col min="6132" max="6132" width="21.7109375" style="8" customWidth="1"/>
    <col min="6133" max="6133" width="48.140625" style="8" customWidth="1"/>
    <col min="6134" max="6134" width="29.7109375" style="8" customWidth="1"/>
    <col min="6135" max="6135" width="11.42578125" style="8" customWidth="1"/>
    <col min="6136" max="6136" width="7.5703125" style="8" customWidth="1"/>
    <col min="6137" max="6137" width="11.7109375" style="8" customWidth="1"/>
    <col min="6138" max="6138" width="7.140625" style="8" customWidth="1"/>
    <col min="6139" max="6139" width="0" style="8" hidden="1" customWidth="1"/>
    <col min="6140" max="6141" width="19.140625" style="8" customWidth="1"/>
    <col min="6142" max="6142" width="20.42578125" style="8" customWidth="1"/>
    <col min="6143" max="6143" width="20.85546875" style="8" customWidth="1"/>
    <col min="6144" max="6145" width="22" style="8" customWidth="1"/>
    <col min="6146" max="6146" width="0" style="8" hidden="1" customWidth="1"/>
    <col min="6147" max="6147" width="27.28515625" style="8" customWidth="1"/>
    <col min="6148" max="6148" width="18.140625" style="8" bestFit="1" customWidth="1"/>
    <col min="6149" max="6149" width="11.42578125" style="8" bestFit="1" customWidth="1"/>
    <col min="6150" max="6150" width="11.5703125" style="8" bestFit="1" customWidth="1"/>
    <col min="6151" max="6386" width="9.140625" style="8"/>
    <col min="6387" max="6387" width="0" style="8" hidden="1" customWidth="1"/>
    <col min="6388" max="6388" width="21.7109375" style="8" customWidth="1"/>
    <col min="6389" max="6389" width="48.140625" style="8" customWidth="1"/>
    <col min="6390" max="6390" width="29.7109375" style="8" customWidth="1"/>
    <col min="6391" max="6391" width="11.42578125" style="8" customWidth="1"/>
    <col min="6392" max="6392" width="7.5703125" style="8" customWidth="1"/>
    <col min="6393" max="6393" width="11.7109375" style="8" customWidth="1"/>
    <col min="6394" max="6394" width="7.140625" style="8" customWidth="1"/>
    <col min="6395" max="6395" width="0" style="8" hidden="1" customWidth="1"/>
    <col min="6396" max="6397" width="19.140625" style="8" customWidth="1"/>
    <col min="6398" max="6398" width="20.42578125" style="8" customWidth="1"/>
    <col min="6399" max="6399" width="20.85546875" style="8" customWidth="1"/>
    <col min="6400" max="6401" width="22" style="8" customWidth="1"/>
    <col min="6402" max="6402" width="0" style="8" hidden="1" customWidth="1"/>
    <col min="6403" max="6403" width="27.28515625" style="8" customWidth="1"/>
    <col min="6404" max="6404" width="18.140625" style="8" bestFit="1" customWidth="1"/>
    <col min="6405" max="6405" width="11.42578125" style="8" bestFit="1" customWidth="1"/>
    <col min="6406" max="6406" width="11.5703125" style="8" bestFit="1" customWidth="1"/>
    <col min="6407" max="6642" width="9.140625" style="8"/>
    <col min="6643" max="6643" width="0" style="8" hidden="1" customWidth="1"/>
    <col min="6644" max="6644" width="21.7109375" style="8" customWidth="1"/>
    <col min="6645" max="6645" width="48.140625" style="8" customWidth="1"/>
    <col min="6646" max="6646" width="29.7109375" style="8" customWidth="1"/>
    <col min="6647" max="6647" width="11.42578125" style="8" customWidth="1"/>
    <col min="6648" max="6648" width="7.5703125" style="8" customWidth="1"/>
    <col min="6649" max="6649" width="11.7109375" style="8" customWidth="1"/>
    <col min="6650" max="6650" width="7.140625" style="8" customWidth="1"/>
    <col min="6651" max="6651" width="0" style="8" hidden="1" customWidth="1"/>
    <col min="6652" max="6653" width="19.140625" style="8" customWidth="1"/>
    <col min="6654" max="6654" width="20.42578125" style="8" customWidth="1"/>
    <col min="6655" max="6655" width="20.85546875" style="8" customWidth="1"/>
    <col min="6656" max="6657" width="22" style="8" customWidth="1"/>
    <col min="6658" max="6658" width="0" style="8" hidden="1" customWidth="1"/>
    <col min="6659" max="6659" width="27.28515625" style="8" customWidth="1"/>
    <col min="6660" max="6660" width="18.140625" style="8" bestFit="1" customWidth="1"/>
    <col min="6661" max="6661" width="11.42578125" style="8" bestFit="1" customWidth="1"/>
    <col min="6662" max="6662" width="11.5703125" style="8" bestFit="1" customWidth="1"/>
    <col min="6663" max="6898" width="9.140625" style="8"/>
    <col min="6899" max="6899" width="0" style="8" hidden="1" customWidth="1"/>
    <col min="6900" max="6900" width="21.7109375" style="8" customWidth="1"/>
    <col min="6901" max="6901" width="48.140625" style="8" customWidth="1"/>
    <col min="6902" max="6902" width="29.7109375" style="8" customWidth="1"/>
    <col min="6903" max="6903" width="11.42578125" style="8" customWidth="1"/>
    <col min="6904" max="6904" width="7.5703125" style="8" customWidth="1"/>
    <col min="6905" max="6905" width="11.7109375" style="8" customWidth="1"/>
    <col min="6906" max="6906" width="7.140625" style="8" customWidth="1"/>
    <col min="6907" max="6907" width="0" style="8" hidden="1" customWidth="1"/>
    <col min="6908" max="6909" width="19.140625" style="8" customWidth="1"/>
    <col min="6910" max="6910" width="20.42578125" style="8" customWidth="1"/>
    <col min="6911" max="6911" width="20.85546875" style="8" customWidth="1"/>
    <col min="6912" max="6913" width="22" style="8" customWidth="1"/>
    <col min="6914" max="6914" width="0" style="8" hidden="1" customWidth="1"/>
    <col min="6915" max="6915" width="27.28515625" style="8" customWidth="1"/>
    <col min="6916" max="6916" width="18.140625" style="8" bestFit="1" customWidth="1"/>
    <col min="6917" max="6917" width="11.42578125" style="8" bestFit="1" customWidth="1"/>
    <col min="6918" max="6918" width="11.5703125" style="8" bestFit="1" customWidth="1"/>
    <col min="6919" max="7154" width="9.140625" style="8"/>
    <col min="7155" max="7155" width="0" style="8" hidden="1" customWidth="1"/>
    <col min="7156" max="7156" width="21.7109375" style="8" customWidth="1"/>
    <col min="7157" max="7157" width="48.140625" style="8" customWidth="1"/>
    <col min="7158" max="7158" width="29.7109375" style="8" customWidth="1"/>
    <col min="7159" max="7159" width="11.42578125" style="8" customWidth="1"/>
    <col min="7160" max="7160" width="7.5703125" style="8" customWidth="1"/>
    <col min="7161" max="7161" width="11.7109375" style="8" customWidth="1"/>
    <col min="7162" max="7162" width="7.140625" style="8" customWidth="1"/>
    <col min="7163" max="7163" width="0" style="8" hidden="1" customWidth="1"/>
    <col min="7164" max="7165" width="19.140625" style="8" customWidth="1"/>
    <col min="7166" max="7166" width="20.42578125" style="8" customWidth="1"/>
    <col min="7167" max="7167" width="20.85546875" style="8" customWidth="1"/>
    <col min="7168" max="7169" width="22" style="8" customWidth="1"/>
    <col min="7170" max="7170" width="0" style="8" hidden="1" customWidth="1"/>
    <col min="7171" max="7171" width="27.28515625" style="8" customWidth="1"/>
    <col min="7172" max="7172" width="18.140625" style="8" bestFit="1" customWidth="1"/>
    <col min="7173" max="7173" width="11.42578125" style="8" bestFit="1" customWidth="1"/>
    <col min="7174" max="7174" width="11.5703125" style="8" bestFit="1" customWidth="1"/>
    <col min="7175" max="7410" width="9.140625" style="8"/>
    <col min="7411" max="7411" width="0" style="8" hidden="1" customWidth="1"/>
    <col min="7412" max="7412" width="21.7109375" style="8" customWidth="1"/>
    <col min="7413" max="7413" width="48.140625" style="8" customWidth="1"/>
    <col min="7414" max="7414" width="29.7109375" style="8" customWidth="1"/>
    <col min="7415" max="7415" width="11.42578125" style="8" customWidth="1"/>
    <col min="7416" max="7416" width="7.5703125" style="8" customWidth="1"/>
    <col min="7417" max="7417" width="11.7109375" style="8" customWidth="1"/>
    <col min="7418" max="7418" width="7.140625" style="8" customWidth="1"/>
    <col min="7419" max="7419" width="0" style="8" hidden="1" customWidth="1"/>
    <col min="7420" max="7421" width="19.140625" style="8" customWidth="1"/>
    <col min="7422" max="7422" width="20.42578125" style="8" customWidth="1"/>
    <col min="7423" max="7423" width="20.85546875" style="8" customWidth="1"/>
    <col min="7424" max="7425" width="22" style="8" customWidth="1"/>
    <col min="7426" max="7426" width="0" style="8" hidden="1" customWidth="1"/>
    <col min="7427" max="7427" width="27.28515625" style="8" customWidth="1"/>
    <col min="7428" max="7428" width="18.140625" style="8" bestFit="1" customWidth="1"/>
    <col min="7429" max="7429" width="11.42578125" style="8" bestFit="1" customWidth="1"/>
    <col min="7430" max="7430" width="11.5703125" style="8" bestFit="1" customWidth="1"/>
    <col min="7431" max="7666" width="9.140625" style="8"/>
    <col min="7667" max="7667" width="0" style="8" hidden="1" customWidth="1"/>
    <col min="7668" max="7668" width="21.7109375" style="8" customWidth="1"/>
    <col min="7669" max="7669" width="48.140625" style="8" customWidth="1"/>
    <col min="7670" max="7670" width="29.7109375" style="8" customWidth="1"/>
    <col min="7671" max="7671" width="11.42578125" style="8" customWidth="1"/>
    <col min="7672" max="7672" width="7.5703125" style="8" customWidth="1"/>
    <col min="7673" max="7673" width="11.7109375" style="8" customWidth="1"/>
    <col min="7674" max="7674" width="7.140625" style="8" customWidth="1"/>
    <col min="7675" max="7675" width="0" style="8" hidden="1" customWidth="1"/>
    <col min="7676" max="7677" width="19.140625" style="8" customWidth="1"/>
    <col min="7678" max="7678" width="20.42578125" style="8" customWidth="1"/>
    <col min="7679" max="7679" width="20.85546875" style="8" customWidth="1"/>
    <col min="7680" max="7681" width="22" style="8" customWidth="1"/>
    <col min="7682" max="7682" width="0" style="8" hidden="1" customWidth="1"/>
    <col min="7683" max="7683" width="27.28515625" style="8" customWidth="1"/>
    <col min="7684" max="7684" width="18.140625" style="8" bestFit="1" customWidth="1"/>
    <col min="7685" max="7685" width="11.42578125" style="8" bestFit="1" customWidth="1"/>
    <col min="7686" max="7686" width="11.5703125" style="8" bestFit="1" customWidth="1"/>
    <col min="7687" max="7922" width="9.140625" style="8"/>
    <col min="7923" max="7923" width="0" style="8" hidden="1" customWidth="1"/>
    <col min="7924" max="7924" width="21.7109375" style="8" customWidth="1"/>
    <col min="7925" max="7925" width="48.140625" style="8" customWidth="1"/>
    <col min="7926" max="7926" width="29.7109375" style="8" customWidth="1"/>
    <col min="7927" max="7927" width="11.42578125" style="8" customWidth="1"/>
    <col min="7928" max="7928" width="7.5703125" style="8" customWidth="1"/>
    <col min="7929" max="7929" width="11.7109375" style="8" customWidth="1"/>
    <col min="7930" max="7930" width="7.140625" style="8" customWidth="1"/>
    <col min="7931" max="7931" width="0" style="8" hidden="1" customWidth="1"/>
    <col min="7932" max="7933" width="19.140625" style="8" customWidth="1"/>
    <col min="7934" max="7934" width="20.42578125" style="8" customWidth="1"/>
    <col min="7935" max="7935" width="20.85546875" style="8" customWidth="1"/>
    <col min="7936" max="7937" width="22" style="8" customWidth="1"/>
    <col min="7938" max="7938" width="0" style="8" hidden="1" customWidth="1"/>
    <col min="7939" max="7939" width="27.28515625" style="8" customWidth="1"/>
    <col min="7940" max="7940" width="18.140625" style="8" bestFit="1" customWidth="1"/>
    <col min="7941" max="7941" width="11.42578125" style="8" bestFit="1" customWidth="1"/>
    <col min="7942" max="7942" width="11.5703125" style="8" bestFit="1" customWidth="1"/>
    <col min="7943" max="8178" width="9.140625" style="8"/>
    <col min="8179" max="8179" width="0" style="8" hidden="1" customWidth="1"/>
    <col min="8180" max="8180" width="21.7109375" style="8" customWidth="1"/>
    <col min="8181" max="8181" width="48.140625" style="8" customWidth="1"/>
    <col min="8182" max="8182" width="29.7109375" style="8" customWidth="1"/>
    <col min="8183" max="8183" width="11.42578125" style="8" customWidth="1"/>
    <col min="8184" max="8184" width="7.5703125" style="8" customWidth="1"/>
    <col min="8185" max="8185" width="11.7109375" style="8" customWidth="1"/>
    <col min="8186" max="8186" width="7.140625" style="8" customWidth="1"/>
    <col min="8187" max="8187" width="0" style="8" hidden="1" customWidth="1"/>
    <col min="8188" max="8189" width="19.140625" style="8" customWidth="1"/>
    <col min="8190" max="8190" width="20.42578125" style="8" customWidth="1"/>
    <col min="8191" max="8191" width="20.85546875" style="8" customWidth="1"/>
    <col min="8192" max="8193" width="22" style="8" customWidth="1"/>
    <col min="8194" max="8194" width="0" style="8" hidden="1" customWidth="1"/>
    <col min="8195" max="8195" width="27.28515625" style="8" customWidth="1"/>
    <col min="8196" max="8196" width="18.140625" style="8" bestFit="1" customWidth="1"/>
    <col min="8197" max="8197" width="11.42578125" style="8" bestFit="1" customWidth="1"/>
    <col min="8198" max="8198" width="11.5703125" style="8" bestFit="1" customWidth="1"/>
    <col min="8199" max="8434" width="9.140625" style="8"/>
    <col min="8435" max="8435" width="0" style="8" hidden="1" customWidth="1"/>
    <col min="8436" max="8436" width="21.7109375" style="8" customWidth="1"/>
    <col min="8437" max="8437" width="48.140625" style="8" customWidth="1"/>
    <col min="8438" max="8438" width="29.7109375" style="8" customWidth="1"/>
    <col min="8439" max="8439" width="11.42578125" style="8" customWidth="1"/>
    <col min="8440" max="8440" width="7.5703125" style="8" customWidth="1"/>
    <col min="8441" max="8441" width="11.7109375" style="8" customWidth="1"/>
    <col min="8442" max="8442" width="7.140625" style="8" customWidth="1"/>
    <col min="8443" max="8443" width="0" style="8" hidden="1" customWidth="1"/>
    <col min="8444" max="8445" width="19.140625" style="8" customWidth="1"/>
    <col min="8446" max="8446" width="20.42578125" style="8" customWidth="1"/>
    <col min="8447" max="8447" width="20.85546875" style="8" customWidth="1"/>
    <col min="8448" max="8449" width="22" style="8" customWidth="1"/>
    <col min="8450" max="8450" width="0" style="8" hidden="1" customWidth="1"/>
    <col min="8451" max="8451" width="27.28515625" style="8" customWidth="1"/>
    <col min="8452" max="8452" width="18.140625" style="8" bestFit="1" customWidth="1"/>
    <col min="8453" max="8453" width="11.42578125" style="8" bestFit="1" customWidth="1"/>
    <col min="8454" max="8454" width="11.5703125" style="8" bestFit="1" customWidth="1"/>
    <col min="8455" max="8690" width="9.140625" style="8"/>
    <col min="8691" max="8691" width="0" style="8" hidden="1" customWidth="1"/>
    <col min="8692" max="8692" width="21.7109375" style="8" customWidth="1"/>
    <col min="8693" max="8693" width="48.140625" style="8" customWidth="1"/>
    <col min="8694" max="8694" width="29.7109375" style="8" customWidth="1"/>
    <col min="8695" max="8695" width="11.42578125" style="8" customWidth="1"/>
    <col min="8696" max="8696" width="7.5703125" style="8" customWidth="1"/>
    <col min="8697" max="8697" width="11.7109375" style="8" customWidth="1"/>
    <col min="8698" max="8698" width="7.140625" style="8" customWidth="1"/>
    <col min="8699" max="8699" width="0" style="8" hidden="1" customWidth="1"/>
    <col min="8700" max="8701" width="19.140625" style="8" customWidth="1"/>
    <col min="8702" max="8702" width="20.42578125" style="8" customWidth="1"/>
    <col min="8703" max="8703" width="20.85546875" style="8" customWidth="1"/>
    <col min="8704" max="8705" width="22" style="8" customWidth="1"/>
    <col min="8706" max="8706" width="0" style="8" hidden="1" customWidth="1"/>
    <col min="8707" max="8707" width="27.28515625" style="8" customWidth="1"/>
    <col min="8708" max="8708" width="18.140625" style="8" bestFit="1" customWidth="1"/>
    <col min="8709" max="8709" width="11.42578125" style="8" bestFit="1" customWidth="1"/>
    <col min="8710" max="8710" width="11.5703125" style="8" bestFit="1" customWidth="1"/>
    <col min="8711" max="8946" width="9.140625" style="8"/>
    <col min="8947" max="8947" width="0" style="8" hidden="1" customWidth="1"/>
    <col min="8948" max="8948" width="21.7109375" style="8" customWidth="1"/>
    <col min="8949" max="8949" width="48.140625" style="8" customWidth="1"/>
    <col min="8950" max="8950" width="29.7109375" style="8" customWidth="1"/>
    <col min="8951" max="8951" width="11.42578125" style="8" customWidth="1"/>
    <col min="8952" max="8952" width="7.5703125" style="8" customWidth="1"/>
    <col min="8953" max="8953" width="11.7109375" style="8" customWidth="1"/>
    <col min="8954" max="8954" width="7.140625" style="8" customWidth="1"/>
    <col min="8955" max="8955" width="0" style="8" hidden="1" customWidth="1"/>
    <col min="8956" max="8957" width="19.140625" style="8" customWidth="1"/>
    <col min="8958" max="8958" width="20.42578125" style="8" customWidth="1"/>
    <col min="8959" max="8959" width="20.85546875" style="8" customWidth="1"/>
    <col min="8960" max="8961" width="22" style="8" customWidth="1"/>
    <col min="8962" max="8962" width="0" style="8" hidden="1" customWidth="1"/>
    <col min="8963" max="8963" width="27.28515625" style="8" customWidth="1"/>
    <col min="8964" max="8964" width="18.140625" style="8" bestFit="1" customWidth="1"/>
    <col min="8965" max="8965" width="11.42578125" style="8" bestFit="1" customWidth="1"/>
    <col min="8966" max="8966" width="11.5703125" style="8" bestFit="1" customWidth="1"/>
    <col min="8967" max="9202" width="9.140625" style="8"/>
    <col min="9203" max="9203" width="0" style="8" hidden="1" customWidth="1"/>
    <col min="9204" max="9204" width="21.7109375" style="8" customWidth="1"/>
    <col min="9205" max="9205" width="48.140625" style="8" customWidth="1"/>
    <col min="9206" max="9206" width="29.7109375" style="8" customWidth="1"/>
    <col min="9207" max="9207" width="11.42578125" style="8" customWidth="1"/>
    <col min="9208" max="9208" width="7.5703125" style="8" customWidth="1"/>
    <col min="9209" max="9209" width="11.7109375" style="8" customWidth="1"/>
    <col min="9210" max="9210" width="7.140625" style="8" customWidth="1"/>
    <col min="9211" max="9211" width="0" style="8" hidden="1" customWidth="1"/>
    <col min="9212" max="9213" width="19.140625" style="8" customWidth="1"/>
    <col min="9214" max="9214" width="20.42578125" style="8" customWidth="1"/>
    <col min="9215" max="9215" width="20.85546875" style="8" customWidth="1"/>
    <col min="9216" max="9217" width="22" style="8" customWidth="1"/>
    <col min="9218" max="9218" width="0" style="8" hidden="1" customWidth="1"/>
    <col min="9219" max="9219" width="27.28515625" style="8" customWidth="1"/>
    <col min="9220" max="9220" width="18.140625" style="8" bestFit="1" customWidth="1"/>
    <col min="9221" max="9221" width="11.42578125" style="8" bestFit="1" customWidth="1"/>
    <col min="9222" max="9222" width="11.5703125" style="8" bestFit="1" customWidth="1"/>
    <col min="9223" max="9458" width="9.140625" style="8"/>
    <col min="9459" max="9459" width="0" style="8" hidden="1" customWidth="1"/>
    <col min="9460" max="9460" width="21.7109375" style="8" customWidth="1"/>
    <col min="9461" max="9461" width="48.140625" style="8" customWidth="1"/>
    <col min="9462" max="9462" width="29.7109375" style="8" customWidth="1"/>
    <col min="9463" max="9463" width="11.42578125" style="8" customWidth="1"/>
    <col min="9464" max="9464" width="7.5703125" style="8" customWidth="1"/>
    <col min="9465" max="9465" width="11.7109375" style="8" customWidth="1"/>
    <col min="9466" max="9466" width="7.140625" style="8" customWidth="1"/>
    <col min="9467" max="9467" width="0" style="8" hidden="1" customWidth="1"/>
    <col min="9468" max="9469" width="19.140625" style="8" customWidth="1"/>
    <col min="9470" max="9470" width="20.42578125" style="8" customWidth="1"/>
    <col min="9471" max="9471" width="20.85546875" style="8" customWidth="1"/>
    <col min="9472" max="9473" width="22" style="8" customWidth="1"/>
    <col min="9474" max="9474" width="0" style="8" hidden="1" customWidth="1"/>
    <col min="9475" max="9475" width="27.28515625" style="8" customWidth="1"/>
    <col min="9476" max="9476" width="18.140625" style="8" bestFit="1" customWidth="1"/>
    <col min="9477" max="9477" width="11.42578125" style="8" bestFit="1" customWidth="1"/>
    <col min="9478" max="9478" width="11.5703125" style="8" bestFit="1" customWidth="1"/>
    <col min="9479" max="9714" width="9.140625" style="8"/>
    <col min="9715" max="9715" width="0" style="8" hidden="1" customWidth="1"/>
    <col min="9716" max="9716" width="21.7109375" style="8" customWidth="1"/>
    <col min="9717" max="9717" width="48.140625" style="8" customWidth="1"/>
    <col min="9718" max="9718" width="29.7109375" style="8" customWidth="1"/>
    <col min="9719" max="9719" width="11.42578125" style="8" customWidth="1"/>
    <col min="9720" max="9720" width="7.5703125" style="8" customWidth="1"/>
    <col min="9721" max="9721" width="11.7109375" style="8" customWidth="1"/>
    <col min="9722" max="9722" width="7.140625" style="8" customWidth="1"/>
    <col min="9723" max="9723" width="0" style="8" hidden="1" customWidth="1"/>
    <col min="9724" max="9725" width="19.140625" style="8" customWidth="1"/>
    <col min="9726" max="9726" width="20.42578125" style="8" customWidth="1"/>
    <col min="9727" max="9727" width="20.85546875" style="8" customWidth="1"/>
    <col min="9728" max="9729" width="22" style="8" customWidth="1"/>
    <col min="9730" max="9730" width="0" style="8" hidden="1" customWidth="1"/>
    <col min="9731" max="9731" width="27.28515625" style="8" customWidth="1"/>
    <col min="9732" max="9732" width="18.140625" style="8" bestFit="1" customWidth="1"/>
    <col min="9733" max="9733" width="11.42578125" style="8" bestFit="1" customWidth="1"/>
    <col min="9734" max="9734" width="11.5703125" style="8" bestFit="1" customWidth="1"/>
    <col min="9735" max="9970" width="9.140625" style="8"/>
    <col min="9971" max="9971" width="0" style="8" hidden="1" customWidth="1"/>
    <col min="9972" max="9972" width="21.7109375" style="8" customWidth="1"/>
    <col min="9973" max="9973" width="48.140625" style="8" customWidth="1"/>
    <col min="9974" max="9974" width="29.7109375" style="8" customWidth="1"/>
    <col min="9975" max="9975" width="11.42578125" style="8" customWidth="1"/>
    <col min="9976" max="9976" width="7.5703125" style="8" customWidth="1"/>
    <col min="9977" max="9977" width="11.7109375" style="8" customWidth="1"/>
    <col min="9978" max="9978" width="7.140625" style="8" customWidth="1"/>
    <col min="9979" max="9979" width="0" style="8" hidden="1" customWidth="1"/>
    <col min="9980" max="9981" width="19.140625" style="8" customWidth="1"/>
    <col min="9982" max="9982" width="20.42578125" style="8" customWidth="1"/>
    <col min="9983" max="9983" width="20.85546875" style="8" customWidth="1"/>
    <col min="9984" max="9985" width="22" style="8" customWidth="1"/>
    <col min="9986" max="9986" width="0" style="8" hidden="1" customWidth="1"/>
    <col min="9987" max="9987" width="27.28515625" style="8" customWidth="1"/>
    <col min="9988" max="9988" width="18.140625" style="8" bestFit="1" customWidth="1"/>
    <col min="9989" max="9989" width="11.42578125" style="8" bestFit="1" customWidth="1"/>
    <col min="9990" max="9990" width="11.5703125" style="8" bestFit="1" customWidth="1"/>
    <col min="9991" max="10226" width="9.140625" style="8"/>
    <col min="10227" max="10227" width="0" style="8" hidden="1" customWidth="1"/>
    <col min="10228" max="10228" width="21.7109375" style="8" customWidth="1"/>
    <col min="10229" max="10229" width="48.140625" style="8" customWidth="1"/>
    <col min="10230" max="10230" width="29.7109375" style="8" customWidth="1"/>
    <col min="10231" max="10231" width="11.42578125" style="8" customWidth="1"/>
    <col min="10232" max="10232" width="7.5703125" style="8" customWidth="1"/>
    <col min="10233" max="10233" width="11.7109375" style="8" customWidth="1"/>
    <col min="10234" max="10234" width="7.140625" style="8" customWidth="1"/>
    <col min="10235" max="10235" width="0" style="8" hidden="1" customWidth="1"/>
    <col min="10236" max="10237" width="19.140625" style="8" customWidth="1"/>
    <col min="10238" max="10238" width="20.42578125" style="8" customWidth="1"/>
    <col min="10239" max="10239" width="20.85546875" style="8" customWidth="1"/>
    <col min="10240" max="10241" width="22" style="8" customWidth="1"/>
    <col min="10242" max="10242" width="0" style="8" hidden="1" customWidth="1"/>
    <col min="10243" max="10243" width="27.28515625" style="8" customWidth="1"/>
    <col min="10244" max="10244" width="18.140625" style="8" bestFit="1" customWidth="1"/>
    <col min="10245" max="10245" width="11.42578125" style="8" bestFit="1" customWidth="1"/>
    <col min="10246" max="10246" width="11.5703125" style="8" bestFit="1" customWidth="1"/>
    <col min="10247" max="10482" width="9.140625" style="8"/>
    <col min="10483" max="10483" width="0" style="8" hidden="1" customWidth="1"/>
    <col min="10484" max="10484" width="21.7109375" style="8" customWidth="1"/>
    <col min="10485" max="10485" width="48.140625" style="8" customWidth="1"/>
    <col min="10486" max="10486" width="29.7109375" style="8" customWidth="1"/>
    <col min="10487" max="10487" width="11.42578125" style="8" customWidth="1"/>
    <col min="10488" max="10488" width="7.5703125" style="8" customWidth="1"/>
    <col min="10489" max="10489" width="11.7109375" style="8" customWidth="1"/>
    <col min="10490" max="10490" width="7.140625" style="8" customWidth="1"/>
    <col min="10491" max="10491" width="0" style="8" hidden="1" customWidth="1"/>
    <col min="10492" max="10493" width="19.140625" style="8" customWidth="1"/>
    <col min="10494" max="10494" width="20.42578125" style="8" customWidth="1"/>
    <col min="10495" max="10495" width="20.85546875" style="8" customWidth="1"/>
    <col min="10496" max="10497" width="22" style="8" customWidth="1"/>
    <col min="10498" max="10498" width="0" style="8" hidden="1" customWidth="1"/>
    <col min="10499" max="10499" width="27.28515625" style="8" customWidth="1"/>
    <col min="10500" max="10500" width="18.140625" style="8" bestFit="1" customWidth="1"/>
    <col min="10501" max="10501" width="11.42578125" style="8" bestFit="1" customWidth="1"/>
    <col min="10502" max="10502" width="11.5703125" style="8" bestFit="1" customWidth="1"/>
    <col min="10503" max="10738" width="9.140625" style="8"/>
    <col min="10739" max="10739" width="0" style="8" hidden="1" customWidth="1"/>
    <col min="10740" max="10740" width="21.7109375" style="8" customWidth="1"/>
    <col min="10741" max="10741" width="48.140625" style="8" customWidth="1"/>
    <col min="10742" max="10742" width="29.7109375" style="8" customWidth="1"/>
    <col min="10743" max="10743" width="11.42578125" style="8" customWidth="1"/>
    <col min="10744" max="10744" width="7.5703125" style="8" customWidth="1"/>
    <col min="10745" max="10745" width="11.7109375" style="8" customWidth="1"/>
    <col min="10746" max="10746" width="7.140625" style="8" customWidth="1"/>
    <col min="10747" max="10747" width="0" style="8" hidden="1" customWidth="1"/>
    <col min="10748" max="10749" width="19.140625" style="8" customWidth="1"/>
    <col min="10750" max="10750" width="20.42578125" style="8" customWidth="1"/>
    <col min="10751" max="10751" width="20.85546875" style="8" customWidth="1"/>
    <col min="10752" max="10753" width="22" style="8" customWidth="1"/>
    <col min="10754" max="10754" width="0" style="8" hidden="1" customWidth="1"/>
    <col min="10755" max="10755" width="27.28515625" style="8" customWidth="1"/>
    <col min="10756" max="10756" width="18.140625" style="8" bestFit="1" customWidth="1"/>
    <col min="10757" max="10757" width="11.42578125" style="8" bestFit="1" customWidth="1"/>
    <col min="10758" max="10758" width="11.5703125" style="8" bestFit="1" customWidth="1"/>
    <col min="10759" max="10994" width="9.140625" style="8"/>
    <col min="10995" max="10995" width="0" style="8" hidden="1" customWidth="1"/>
    <col min="10996" max="10996" width="21.7109375" style="8" customWidth="1"/>
    <col min="10997" max="10997" width="48.140625" style="8" customWidth="1"/>
    <col min="10998" max="10998" width="29.7109375" style="8" customWidth="1"/>
    <col min="10999" max="10999" width="11.42578125" style="8" customWidth="1"/>
    <col min="11000" max="11000" width="7.5703125" style="8" customWidth="1"/>
    <col min="11001" max="11001" width="11.7109375" style="8" customWidth="1"/>
    <col min="11002" max="11002" width="7.140625" style="8" customWidth="1"/>
    <col min="11003" max="11003" width="0" style="8" hidden="1" customWidth="1"/>
    <col min="11004" max="11005" width="19.140625" style="8" customWidth="1"/>
    <col min="11006" max="11006" width="20.42578125" style="8" customWidth="1"/>
    <col min="11007" max="11007" width="20.85546875" style="8" customWidth="1"/>
    <col min="11008" max="11009" width="22" style="8" customWidth="1"/>
    <col min="11010" max="11010" width="0" style="8" hidden="1" customWidth="1"/>
    <col min="11011" max="11011" width="27.28515625" style="8" customWidth="1"/>
    <col min="11012" max="11012" width="18.140625" style="8" bestFit="1" customWidth="1"/>
    <col min="11013" max="11013" width="11.42578125" style="8" bestFit="1" customWidth="1"/>
    <col min="11014" max="11014" width="11.5703125" style="8" bestFit="1" customWidth="1"/>
    <col min="11015" max="11250" width="9.140625" style="8"/>
    <col min="11251" max="11251" width="0" style="8" hidden="1" customWidth="1"/>
    <col min="11252" max="11252" width="21.7109375" style="8" customWidth="1"/>
    <col min="11253" max="11253" width="48.140625" style="8" customWidth="1"/>
    <col min="11254" max="11254" width="29.7109375" style="8" customWidth="1"/>
    <col min="11255" max="11255" width="11.42578125" style="8" customWidth="1"/>
    <col min="11256" max="11256" width="7.5703125" style="8" customWidth="1"/>
    <col min="11257" max="11257" width="11.7109375" style="8" customWidth="1"/>
    <col min="11258" max="11258" width="7.140625" style="8" customWidth="1"/>
    <col min="11259" max="11259" width="0" style="8" hidden="1" customWidth="1"/>
    <col min="11260" max="11261" width="19.140625" style="8" customWidth="1"/>
    <col min="11262" max="11262" width="20.42578125" style="8" customWidth="1"/>
    <col min="11263" max="11263" width="20.85546875" style="8" customWidth="1"/>
    <col min="11264" max="11265" width="22" style="8" customWidth="1"/>
    <col min="11266" max="11266" width="0" style="8" hidden="1" customWidth="1"/>
    <col min="11267" max="11267" width="27.28515625" style="8" customWidth="1"/>
    <col min="11268" max="11268" width="18.140625" style="8" bestFit="1" customWidth="1"/>
    <col min="11269" max="11269" width="11.42578125" style="8" bestFit="1" customWidth="1"/>
    <col min="11270" max="11270" width="11.5703125" style="8" bestFit="1" customWidth="1"/>
    <col min="11271" max="11506" width="9.140625" style="8"/>
    <col min="11507" max="11507" width="0" style="8" hidden="1" customWidth="1"/>
    <col min="11508" max="11508" width="21.7109375" style="8" customWidth="1"/>
    <col min="11509" max="11509" width="48.140625" style="8" customWidth="1"/>
    <col min="11510" max="11510" width="29.7109375" style="8" customWidth="1"/>
    <col min="11511" max="11511" width="11.42578125" style="8" customWidth="1"/>
    <col min="11512" max="11512" width="7.5703125" style="8" customWidth="1"/>
    <col min="11513" max="11513" width="11.7109375" style="8" customWidth="1"/>
    <col min="11514" max="11514" width="7.140625" style="8" customWidth="1"/>
    <col min="11515" max="11515" width="0" style="8" hidden="1" customWidth="1"/>
    <col min="11516" max="11517" width="19.140625" style="8" customWidth="1"/>
    <col min="11518" max="11518" width="20.42578125" style="8" customWidth="1"/>
    <col min="11519" max="11519" width="20.85546875" style="8" customWidth="1"/>
    <col min="11520" max="11521" width="22" style="8" customWidth="1"/>
    <col min="11522" max="11522" width="0" style="8" hidden="1" customWidth="1"/>
    <col min="11523" max="11523" width="27.28515625" style="8" customWidth="1"/>
    <col min="11524" max="11524" width="18.140625" style="8" bestFit="1" customWidth="1"/>
    <col min="11525" max="11525" width="11.42578125" style="8" bestFit="1" customWidth="1"/>
    <col min="11526" max="11526" width="11.5703125" style="8" bestFit="1" customWidth="1"/>
    <col min="11527" max="11762" width="9.140625" style="8"/>
    <col min="11763" max="11763" width="0" style="8" hidden="1" customWidth="1"/>
    <col min="11764" max="11764" width="21.7109375" style="8" customWidth="1"/>
    <col min="11765" max="11765" width="48.140625" style="8" customWidth="1"/>
    <col min="11766" max="11766" width="29.7109375" style="8" customWidth="1"/>
    <col min="11767" max="11767" width="11.42578125" style="8" customWidth="1"/>
    <col min="11768" max="11768" width="7.5703125" style="8" customWidth="1"/>
    <col min="11769" max="11769" width="11.7109375" style="8" customWidth="1"/>
    <col min="11770" max="11770" width="7.140625" style="8" customWidth="1"/>
    <col min="11771" max="11771" width="0" style="8" hidden="1" customWidth="1"/>
    <col min="11772" max="11773" width="19.140625" style="8" customWidth="1"/>
    <col min="11774" max="11774" width="20.42578125" style="8" customWidth="1"/>
    <col min="11775" max="11775" width="20.85546875" style="8" customWidth="1"/>
    <col min="11776" max="11777" width="22" style="8" customWidth="1"/>
    <col min="11778" max="11778" width="0" style="8" hidden="1" customWidth="1"/>
    <col min="11779" max="11779" width="27.28515625" style="8" customWidth="1"/>
    <col min="11780" max="11780" width="18.140625" style="8" bestFit="1" customWidth="1"/>
    <col min="11781" max="11781" width="11.42578125" style="8" bestFit="1" customWidth="1"/>
    <col min="11782" max="11782" width="11.5703125" style="8" bestFit="1" customWidth="1"/>
    <col min="11783" max="12018" width="9.140625" style="8"/>
    <col min="12019" max="12019" width="0" style="8" hidden="1" customWidth="1"/>
    <col min="12020" max="12020" width="21.7109375" style="8" customWidth="1"/>
    <col min="12021" max="12021" width="48.140625" style="8" customWidth="1"/>
    <col min="12022" max="12022" width="29.7109375" style="8" customWidth="1"/>
    <col min="12023" max="12023" width="11.42578125" style="8" customWidth="1"/>
    <col min="12024" max="12024" width="7.5703125" style="8" customWidth="1"/>
    <col min="12025" max="12025" width="11.7109375" style="8" customWidth="1"/>
    <col min="12026" max="12026" width="7.140625" style="8" customWidth="1"/>
    <col min="12027" max="12027" width="0" style="8" hidden="1" customWidth="1"/>
    <col min="12028" max="12029" width="19.140625" style="8" customWidth="1"/>
    <col min="12030" max="12030" width="20.42578125" style="8" customWidth="1"/>
    <col min="12031" max="12031" width="20.85546875" style="8" customWidth="1"/>
    <col min="12032" max="12033" width="22" style="8" customWidth="1"/>
    <col min="12034" max="12034" width="0" style="8" hidden="1" customWidth="1"/>
    <col min="12035" max="12035" width="27.28515625" style="8" customWidth="1"/>
    <col min="12036" max="12036" width="18.140625" style="8" bestFit="1" customWidth="1"/>
    <col min="12037" max="12037" width="11.42578125" style="8" bestFit="1" customWidth="1"/>
    <col min="12038" max="12038" width="11.5703125" style="8" bestFit="1" customWidth="1"/>
    <col min="12039" max="12274" width="9.140625" style="8"/>
    <col min="12275" max="12275" width="0" style="8" hidden="1" customWidth="1"/>
    <col min="12276" max="12276" width="21.7109375" style="8" customWidth="1"/>
    <col min="12277" max="12277" width="48.140625" style="8" customWidth="1"/>
    <col min="12278" max="12278" width="29.7109375" style="8" customWidth="1"/>
    <col min="12279" max="12279" width="11.42578125" style="8" customWidth="1"/>
    <col min="12280" max="12280" width="7.5703125" style="8" customWidth="1"/>
    <col min="12281" max="12281" width="11.7109375" style="8" customWidth="1"/>
    <col min="12282" max="12282" width="7.140625" style="8" customWidth="1"/>
    <col min="12283" max="12283" width="0" style="8" hidden="1" customWidth="1"/>
    <col min="12284" max="12285" width="19.140625" style="8" customWidth="1"/>
    <col min="12286" max="12286" width="20.42578125" style="8" customWidth="1"/>
    <col min="12287" max="12287" width="20.85546875" style="8" customWidth="1"/>
    <col min="12288" max="12289" width="22" style="8" customWidth="1"/>
    <col min="12290" max="12290" width="0" style="8" hidden="1" customWidth="1"/>
    <col min="12291" max="12291" width="27.28515625" style="8" customWidth="1"/>
    <col min="12292" max="12292" width="18.140625" style="8" bestFit="1" customWidth="1"/>
    <col min="12293" max="12293" width="11.42578125" style="8" bestFit="1" customWidth="1"/>
    <col min="12294" max="12294" width="11.5703125" style="8" bestFit="1" customWidth="1"/>
    <col min="12295" max="12530" width="9.140625" style="8"/>
    <col min="12531" max="12531" width="0" style="8" hidden="1" customWidth="1"/>
    <col min="12532" max="12532" width="21.7109375" style="8" customWidth="1"/>
    <col min="12533" max="12533" width="48.140625" style="8" customWidth="1"/>
    <col min="12534" max="12534" width="29.7109375" style="8" customWidth="1"/>
    <col min="12535" max="12535" width="11.42578125" style="8" customWidth="1"/>
    <col min="12536" max="12536" width="7.5703125" style="8" customWidth="1"/>
    <col min="12537" max="12537" width="11.7109375" style="8" customWidth="1"/>
    <col min="12538" max="12538" width="7.140625" style="8" customWidth="1"/>
    <col min="12539" max="12539" width="0" style="8" hidden="1" customWidth="1"/>
    <col min="12540" max="12541" width="19.140625" style="8" customWidth="1"/>
    <col min="12542" max="12542" width="20.42578125" style="8" customWidth="1"/>
    <col min="12543" max="12543" width="20.85546875" style="8" customWidth="1"/>
    <col min="12544" max="12545" width="22" style="8" customWidth="1"/>
    <col min="12546" max="12546" width="0" style="8" hidden="1" customWidth="1"/>
    <col min="12547" max="12547" width="27.28515625" style="8" customWidth="1"/>
    <col min="12548" max="12548" width="18.140625" style="8" bestFit="1" customWidth="1"/>
    <col min="12549" max="12549" width="11.42578125" style="8" bestFit="1" customWidth="1"/>
    <col min="12550" max="12550" width="11.5703125" style="8" bestFit="1" customWidth="1"/>
    <col min="12551" max="12786" width="9.140625" style="8"/>
    <col min="12787" max="12787" width="0" style="8" hidden="1" customWidth="1"/>
    <col min="12788" max="12788" width="21.7109375" style="8" customWidth="1"/>
    <col min="12789" max="12789" width="48.140625" style="8" customWidth="1"/>
    <col min="12790" max="12790" width="29.7109375" style="8" customWidth="1"/>
    <col min="12791" max="12791" width="11.42578125" style="8" customWidth="1"/>
    <col min="12792" max="12792" width="7.5703125" style="8" customWidth="1"/>
    <col min="12793" max="12793" width="11.7109375" style="8" customWidth="1"/>
    <col min="12794" max="12794" width="7.140625" style="8" customWidth="1"/>
    <col min="12795" max="12795" width="0" style="8" hidden="1" customWidth="1"/>
    <col min="12796" max="12797" width="19.140625" style="8" customWidth="1"/>
    <col min="12798" max="12798" width="20.42578125" style="8" customWidth="1"/>
    <col min="12799" max="12799" width="20.85546875" style="8" customWidth="1"/>
    <col min="12800" max="12801" width="22" style="8" customWidth="1"/>
    <col min="12802" max="12802" width="0" style="8" hidden="1" customWidth="1"/>
    <col min="12803" max="12803" width="27.28515625" style="8" customWidth="1"/>
    <col min="12804" max="12804" width="18.140625" style="8" bestFit="1" customWidth="1"/>
    <col min="12805" max="12805" width="11.42578125" style="8" bestFit="1" customWidth="1"/>
    <col min="12806" max="12806" width="11.5703125" style="8" bestFit="1" customWidth="1"/>
    <col min="12807" max="13042" width="9.140625" style="8"/>
    <col min="13043" max="13043" width="0" style="8" hidden="1" customWidth="1"/>
    <col min="13044" max="13044" width="21.7109375" style="8" customWidth="1"/>
    <col min="13045" max="13045" width="48.140625" style="8" customWidth="1"/>
    <col min="13046" max="13046" width="29.7109375" style="8" customWidth="1"/>
    <col min="13047" max="13047" width="11.42578125" style="8" customWidth="1"/>
    <col min="13048" max="13048" width="7.5703125" style="8" customWidth="1"/>
    <col min="13049" max="13049" width="11.7109375" style="8" customWidth="1"/>
    <col min="13050" max="13050" width="7.140625" style="8" customWidth="1"/>
    <col min="13051" max="13051" width="0" style="8" hidden="1" customWidth="1"/>
    <col min="13052" max="13053" width="19.140625" style="8" customWidth="1"/>
    <col min="13054" max="13054" width="20.42578125" style="8" customWidth="1"/>
    <col min="13055" max="13055" width="20.85546875" style="8" customWidth="1"/>
    <col min="13056" max="13057" width="22" style="8" customWidth="1"/>
    <col min="13058" max="13058" width="0" style="8" hidden="1" customWidth="1"/>
    <col min="13059" max="13059" width="27.28515625" style="8" customWidth="1"/>
    <col min="13060" max="13060" width="18.140625" style="8" bestFit="1" customWidth="1"/>
    <col min="13061" max="13061" width="11.42578125" style="8" bestFit="1" customWidth="1"/>
    <col min="13062" max="13062" width="11.5703125" style="8" bestFit="1" customWidth="1"/>
    <col min="13063" max="13298" width="9.140625" style="8"/>
    <col min="13299" max="13299" width="0" style="8" hidden="1" customWidth="1"/>
    <col min="13300" max="13300" width="21.7109375" style="8" customWidth="1"/>
    <col min="13301" max="13301" width="48.140625" style="8" customWidth="1"/>
    <col min="13302" max="13302" width="29.7109375" style="8" customWidth="1"/>
    <col min="13303" max="13303" width="11.42578125" style="8" customWidth="1"/>
    <col min="13304" max="13304" width="7.5703125" style="8" customWidth="1"/>
    <col min="13305" max="13305" width="11.7109375" style="8" customWidth="1"/>
    <col min="13306" max="13306" width="7.140625" style="8" customWidth="1"/>
    <col min="13307" max="13307" width="0" style="8" hidden="1" customWidth="1"/>
    <col min="13308" max="13309" width="19.140625" style="8" customWidth="1"/>
    <col min="13310" max="13310" width="20.42578125" style="8" customWidth="1"/>
    <col min="13311" max="13311" width="20.85546875" style="8" customWidth="1"/>
    <col min="13312" max="13313" width="22" style="8" customWidth="1"/>
    <col min="13314" max="13314" width="0" style="8" hidden="1" customWidth="1"/>
    <col min="13315" max="13315" width="27.28515625" style="8" customWidth="1"/>
    <col min="13316" max="13316" width="18.140625" style="8" bestFit="1" customWidth="1"/>
    <col min="13317" max="13317" width="11.42578125" style="8" bestFit="1" customWidth="1"/>
    <col min="13318" max="13318" width="11.5703125" style="8" bestFit="1" customWidth="1"/>
    <col min="13319" max="13554" width="9.140625" style="8"/>
    <col min="13555" max="13555" width="0" style="8" hidden="1" customWidth="1"/>
    <col min="13556" max="13556" width="21.7109375" style="8" customWidth="1"/>
    <col min="13557" max="13557" width="48.140625" style="8" customWidth="1"/>
    <col min="13558" max="13558" width="29.7109375" style="8" customWidth="1"/>
    <col min="13559" max="13559" width="11.42578125" style="8" customWidth="1"/>
    <col min="13560" max="13560" width="7.5703125" style="8" customWidth="1"/>
    <col min="13561" max="13561" width="11.7109375" style="8" customWidth="1"/>
    <col min="13562" max="13562" width="7.140625" style="8" customWidth="1"/>
    <col min="13563" max="13563" width="0" style="8" hidden="1" customWidth="1"/>
    <col min="13564" max="13565" width="19.140625" style="8" customWidth="1"/>
    <col min="13566" max="13566" width="20.42578125" style="8" customWidth="1"/>
    <col min="13567" max="13567" width="20.85546875" style="8" customWidth="1"/>
    <col min="13568" max="13569" width="22" style="8" customWidth="1"/>
    <col min="13570" max="13570" width="0" style="8" hidden="1" customWidth="1"/>
    <col min="13571" max="13571" width="27.28515625" style="8" customWidth="1"/>
    <col min="13572" max="13572" width="18.140625" style="8" bestFit="1" customWidth="1"/>
    <col min="13573" max="13573" width="11.42578125" style="8" bestFit="1" customWidth="1"/>
    <col min="13574" max="13574" width="11.5703125" style="8" bestFit="1" customWidth="1"/>
    <col min="13575" max="13810" width="9.140625" style="8"/>
    <col min="13811" max="13811" width="0" style="8" hidden="1" customWidth="1"/>
    <col min="13812" max="13812" width="21.7109375" style="8" customWidth="1"/>
    <col min="13813" max="13813" width="48.140625" style="8" customWidth="1"/>
    <col min="13814" max="13814" width="29.7109375" style="8" customWidth="1"/>
    <col min="13815" max="13815" width="11.42578125" style="8" customWidth="1"/>
    <col min="13816" max="13816" width="7.5703125" style="8" customWidth="1"/>
    <col min="13817" max="13817" width="11.7109375" style="8" customWidth="1"/>
    <col min="13818" max="13818" width="7.140625" style="8" customWidth="1"/>
    <col min="13819" max="13819" width="0" style="8" hidden="1" customWidth="1"/>
    <col min="13820" max="13821" width="19.140625" style="8" customWidth="1"/>
    <col min="13822" max="13822" width="20.42578125" style="8" customWidth="1"/>
    <col min="13823" max="13823" width="20.85546875" style="8" customWidth="1"/>
    <col min="13824" max="13825" width="22" style="8" customWidth="1"/>
    <col min="13826" max="13826" width="0" style="8" hidden="1" customWidth="1"/>
    <col min="13827" max="13827" width="27.28515625" style="8" customWidth="1"/>
    <col min="13828" max="13828" width="18.140625" style="8" bestFit="1" customWidth="1"/>
    <col min="13829" max="13829" width="11.42578125" style="8" bestFit="1" customWidth="1"/>
    <col min="13830" max="13830" width="11.5703125" style="8" bestFit="1" customWidth="1"/>
    <col min="13831" max="14066" width="9.140625" style="8"/>
    <col min="14067" max="14067" width="0" style="8" hidden="1" customWidth="1"/>
    <col min="14068" max="14068" width="21.7109375" style="8" customWidth="1"/>
    <col min="14069" max="14069" width="48.140625" style="8" customWidth="1"/>
    <col min="14070" max="14070" width="29.7109375" style="8" customWidth="1"/>
    <col min="14071" max="14071" width="11.42578125" style="8" customWidth="1"/>
    <col min="14072" max="14072" width="7.5703125" style="8" customWidth="1"/>
    <col min="14073" max="14073" width="11.7109375" style="8" customWidth="1"/>
    <col min="14074" max="14074" width="7.140625" style="8" customWidth="1"/>
    <col min="14075" max="14075" width="0" style="8" hidden="1" customWidth="1"/>
    <col min="14076" max="14077" width="19.140625" style="8" customWidth="1"/>
    <col min="14078" max="14078" width="20.42578125" style="8" customWidth="1"/>
    <col min="14079" max="14079" width="20.85546875" style="8" customWidth="1"/>
    <col min="14080" max="14081" width="22" style="8" customWidth="1"/>
    <col min="14082" max="14082" width="0" style="8" hidden="1" customWidth="1"/>
    <col min="14083" max="14083" width="27.28515625" style="8" customWidth="1"/>
    <col min="14084" max="14084" width="18.140625" style="8" bestFit="1" customWidth="1"/>
    <col min="14085" max="14085" width="11.42578125" style="8" bestFit="1" customWidth="1"/>
    <col min="14086" max="14086" width="11.5703125" style="8" bestFit="1" customWidth="1"/>
    <col min="14087" max="14322" width="9.140625" style="8"/>
    <col min="14323" max="14323" width="0" style="8" hidden="1" customWidth="1"/>
    <col min="14324" max="14324" width="21.7109375" style="8" customWidth="1"/>
    <col min="14325" max="14325" width="48.140625" style="8" customWidth="1"/>
    <col min="14326" max="14326" width="29.7109375" style="8" customWidth="1"/>
    <col min="14327" max="14327" width="11.42578125" style="8" customWidth="1"/>
    <col min="14328" max="14328" width="7.5703125" style="8" customWidth="1"/>
    <col min="14329" max="14329" width="11.7109375" style="8" customWidth="1"/>
    <col min="14330" max="14330" width="7.140625" style="8" customWidth="1"/>
    <col min="14331" max="14331" width="0" style="8" hidden="1" customWidth="1"/>
    <col min="14332" max="14333" width="19.140625" style="8" customWidth="1"/>
    <col min="14334" max="14334" width="20.42578125" style="8" customWidth="1"/>
    <col min="14335" max="14335" width="20.85546875" style="8" customWidth="1"/>
    <col min="14336" max="14337" width="22" style="8" customWidth="1"/>
    <col min="14338" max="14338" width="0" style="8" hidden="1" customWidth="1"/>
    <col min="14339" max="14339" width="27.28515625" style="8" customWidth="1"/>
    <col min="14340" max="14340" width="18.140625" style="8" bestFit="1" customWidth="1"/>
    <col min="14341" max="14341" width="11.42578125" style="8" bestFit="1" customWidth="1"/>
    <col min="14342" max="14342" width="11.5703125" style="8" bestFit="1" customWidth="1"/>
    <col min="14343" max="14578" width="9.140625" style="8"/>
    <col min="14579" max="14579" width="0" style="8" hidden="1" customWidth="1"/>
    <col min="14580" max="14580" width="21.7109375" style="8" customWidth="1"/>
    <col min="14581" max="14581" width="48.140625" style="8" customWidth="1"/>
    <col min="14582" max="14582" width="29.7109375" style="8" customWidth="1"/>
    <col min="14583" max="14583" width="11.42578125" style="8" customWidth="1"/>
    <col min="14584" max="14584" width="7.5703125" style="8" customWidth="1"/>
    <col min="14585" max="14585" width="11.7109375" style="8" customWidth="1"/>
    <col min="14586" max="14586" width="7.140625" style="8" customWidth="1"/>
    <col min="14587" max="14587" width="0" style="8" hidden="1" customWidth="1"/>
    <col min="14588" max="14589" width="19.140625" style="8" customWidth="1"/>
    <col min="14590" max="14590" width="20.42578125" style="8" customWidth="1"/>
    <col min="14591" max="14591" width="20.85546875" style="8" customWidth="1"/>
    <col min="14592" max="14593" width="22" style="8" customWidth="1"/>
    <col min="14594" max="14594" width="0" style="8" hidden="1" customWidth="1"/>
    <col min="14595" max="14595" width="27.28515625" style="8" customWidth="1"/>
    <col min="14596" max="14596" width="18.140625" style="8" bestFit="1" customWidth="1"/>
    <col min="14597" max="14597" width="11.42578125" style="8" bestFit="1" customWidth="1"/>
    <col min="14598" max="14598" width="11.5703125" style="8" bestFit="1" customWidth="1"/>
    <col min="14599" max="14834" width="9.140625" style="8"/>
    <col min="14835" max="14835" width="0" style="8" hidden="1" customWidth="1"/>
    <col min="14836" max="14836" width="21.7109375" style="8" customWidth="1"/>
    <col min="14837" max="14837" width="48.140625" style="8" customWidth="1"/>
    <col min="14838" max="14838" width="29.7109375" style="8" customWidth="1"/>
    <col min="14839" max="14839" width="11.42578125" style="8" customWidth="1"/>
    <col min="14840" max="14840" width="7.5703125" style="8" customWidth="1"/>
    <col min="14841" max="14841" width="11.7109375" style="8" customWidth="1"/>
    <col min="14842" max="14842" width="7.140625" style="8" customWidth="1"/>
    <col min="14843" max="14843" width="0" style="8" hidden="1" customWidth="1"/>
    <col min="14844" max="14845" width="19.140625" style="8" customWidth="1"/>
    <col min="14846" max="14846" width="20.42578125" style="8" customWidth="1"/>
    <col min="14847" max="14847" width="20.85546875" style="8" customWidth="1"/>
    <col min="14848" max="14849" width="22" style="8" customWidth="1"/>
    <col min="14850" max="14850" width="0" style="8" hidden="1" customWidth="1"/>
    <col min="14851" max="14851" width="27.28515625" style="8" customWidth="1"/>
    <col min="14852" max="14852" width="18.140625" style="8" bestFit="1" customWidth="1"/>
    <col min="14853" max="14853" width="11.42578125" style="8" bestFit="1" customWidth="1"/>
    <col min="14854" max="14854" width="11.5703125" style="8" bestFit="1" customWidth="1"/>
    <col min="14855" max="15090" width="9.140625" style="8"/>
    <col min="15091" max="15091" width="0" style="8" hidden="1" customWidth="1"/>
    <col min="15092" max="15092" width="21.7109375" style="8" customWidth="1"/>
    <col min="15093" max="15093" width="48.140625" style="8" customWidth="1"/>
    <col min="15094" max="15094" width="29.7109375" style="8" customWidth="1"/>
    <col min="15095" max="15095" width="11.42578125" style="8" customWidth="1"/>
    <col min="15096" max="15096" width="7.5703125" style="8" customWidth="1"/>
    <col min="15097" max="15097" width="11.7109375" style="8" customWidth="1"/>
    <col min="15098" max="15098" width="7.140625" style="8" customWidth="1"/>
    <col min="15099" max="15099" width="0" style="8" hidden="1" customWidth="1"/>
    <col min="15100" max="15101" width="19.140625" style="8" customWidth="1"/>
    <col min="15102" max="15102" width="20.42578125" style="8" customWidth="1"/>
    <col min="15103" max="15103" width="20.85546875" style="8" customWidth="1"/>
    <col min="15104" max="15105" width="22" style="8" customWidth="1"/>
    <col min="15106" max="15106" width="0" style="8" hidden="1" customWidth="1"/>
    <col min="15107" max="15107" width="27.28515625" style="8" customWidth="1"/>
    <col min="15108" max="15108" width="18.140625" style="8" bestFit="1" customWidth="1"/>
    <col min="15109" max="15109" width="11.42578125" style="8" bestFit="1" customWidth="1"/>
    <col min="15110" max="15110" width="11.5703125" style="8" bestFit="1" customWidth="1"/>
    <col min="15111" max="15346" width="9.140625" style="8"/>
    <col min="15347" max="15347" width="0" style="8" hidden="1" customWidth="1"/>
    <col min="15348" max="15348" width="21.7109375" style="8" customWidth="1"/>
    <col min="15349" max="15349" width="48.140625" style="8" customWidth="1"/>
    <col min="15350" max="15350" width="29.7109375" style="8" customWidth="1"/>
    <col min="15351" max="15351" width="11.42578125" style="8" customWidth="1"/>
    <col min="15352" max="15352" width="7.5703125" style="8" customWidth="1"/>
    <col min="15353" max="15353" width="11.7109375" style="8" customWidth="1"/>
    <col min="15354" max="15354" width="7.140625" style="8" customWidth="1"/>
    <col min="15355" max="15355" width="0" style="8" hidden="1" customWidth="1"/>
    <col min="15356" max="15357" width="19.140625" style="8" customWidth="1"/>
    <col min="15358" max="15358" width="20.42578125" style="8" customWidth="1"/>
    <col min="15359" max="15359" width="20.85546875" style="8" customWidth="1"/>
    <col min="15360" max="15361" width="22" style="8" customWidth="1"/>
    <col min="15362" max="15362" width="0" style="8" hidden="1" customWidth="1"/>
    <col min="15363" max="15363" width="27.28515625" style="8" customWidth="1"/>
    <col min="15364" max="15364" width="18.140625" style="8" bestFit="1" customWidth="1"/>
    <col min="15365" max="15365" width="11.42578125" style="8" bestFit="1" customWidth="1"/>
    <col min="15366" max="15366" width="11.5703125" style="8" bestFit="1" customWidth="1"/>
    <col min="15367" max="15602" width="9.140625" style="8"/>
    <col min="15603" max="15603" width="0" style="8" hidden="1" customWidth="1"/>
    <col min="15604" max="15604" width="21.7109375" style="8" customWidth="1"/>
    <col min="15605" max="15605" width="48.140625" style="8" customWidth="1"/>
    <col min="15606" max="15606" width="29.7109375" style="8" customWidth="1"/>
    <col min="15607" max="15607" width="11.42578125" style="8" customWidth="1"/>
    <col min="15608" max="15608" width="7.5703125" style="8" customWidth="1"/>
    <col min="15609" max="15609" width="11.7109375" style="8" customWidth="1"/>
    <col min="15610" max="15610" width="7.140625" style="8" customWidth="1"/>
    <col min="15611" max="15611" width="0" style="8" hidden="1" customWidth="1"/>
    <col min="15612" max="15613" width="19.140625" style="8" customWidth="1"/>
    <col min="15614" max="15614" width="20.42578125" style="8" customWidth="1"/>
    <col min="15615" max="15615" width="20.85546875" style="8" customWidth="1"/>
    <col min="15616" max="15617" width="22" style="8" customWidth="1"/>
    <col min="15618" max="15618" width="0" style="8" hidden="1" customWidth="1"/>
    <col min="15619" max="15619" width="27.28515625" style="8" customWidth="1"/>
    <col min="15620" max="15620" width="18.140625" style="8" bestFit="1" customWidth="1"/>
    <col min="15621" max="15621" width="11.42578125" style="8" bestFit="1" customWidth="1"/>
    <col min="15622" max="15622" width="11.5703125" style="8" bestFit="1" customWidth="1"/>
    <col min="15623" max="15858" width="9.140625" style="8"/>
    <col min="15859" max="15859" width="0" style="8" hidden="1" customWidth="1"/>
    <col min="15860" max="15860" width="21.7109375" style="8" customWidth="1"/>
    <col min="15861" max="15861" width="48.140625" style="8" customWidth="1"/>
    <col min="15862" max="15862" width="29.7109375" style="8" customWidth="1"/>
    <col min="15863" max="15863" width="11.42578125" style="8" customWidth="1"/>
    <col min="15864" max="15864" width="7.5703125" style="8" customWidth="1"/>
    <col min="15865" max="15865" width="11.7109375" style="8" customWidth="1"/>
    <col min="15866" max="15866" width="7.140625" style="8" customWidth="1"/>
    <col min="15867" max="15867" width="0" style="8" hidden="1" customWidth="1"/>
    <col min="15868" max="15869" width="19.140625" style="8" customWidth="1"/>
    <col min="15870" max="15870" width="20.42578125" style="8" customWidth="1"/>
    <col min="15871" max="15871" width="20.85546875" style="8" customWidth="1"/>
    <col min="15872" max="15873" width="22" style="8" customWidth="1"/>
    <col min="15874" max="15874" width="0" style="8" hidden="1" customWidth="1"/>
    <col min="15875" max="15875" width="27.28515625" style="8" customWidth="1"/>
    <col min="15876" max="15876" width="18.140625" style="8" bestFit="1" customWidth="1"/>
    <col min="15877" max="15877" width="11.42578125" style="8" bestFit="1" customWidth="1"/>
    <col min="15878" max="15878" width="11.5703125" style="8" bestFit="1" customWidth="1"/>
    <col min="15879" max="16114" width="9.140625" style="8"/>
    <col min="16115" max="16115" width="0" style="8" hidden="1" customWidth="1"/>
    <col min="16116" max="16116" width="21.7109375" style="8" customWidth="1"/>
    <col min="16117" max="16117" width="48.140625" style="8" customWidth="1"/>
    <col min="16118" max="16118" width="29.7109375" style="8" customWidth="1"/>
    <col min="16119" max="16119" width="11.42578125" style="8" customWidth="1"/>
    <col min="16120" max="16120" width="7.5703125" style="8" customWidth="1"/>
    <col min="16121" max="16121" width="11.7109375" style="8" customWidth="1"/>
    <col min="16122" max="16122" width="7.140625" style="8" customWidth="1"/>
    <col min="16123" max="16123" width="0" style="8" hidden="1" customWidth="1"/>
    <col min="16124" max="16125" width="19.140625" style="8" customWidth="1"/>
    <col min="16126" max="16126" width="20.42578125" style="8" customWidth="1"/>
    <col min="16127" max="16127" width="20.85546875" style="8" customWidth="1"/>
    <col min="16128" max="16129" width="22" style="8" customWidth="1"/>
    <col min="16130" max="16130" width="0" style="8" hidden="1" customWidth="1"/>
    <col min="16131" max="16131" width="27.28515625" style="8" customWidth="1"/>
    <col min="16132" max="16132" width="18.140625" style="8" bestFit="1" customWidth="1"/>
    <col min="16133" max="16133" width="11.42578125" style="8" bestFit="1" customWidth="1"/>
    <col min="16134" max="16134" width="11.5703125" style="8" bestFit="1" customWidth="1"/>
    <col min="16135" max="16384" width="9.140625" style="8"/>
  </cols>
  <sheetData>
    <row r="1" spans="1:14" s="15" customFormat="1" ht="20.25" x14ac:dyDescent="0.3">
      <c r="A1" s="47"/>
      <c r="B1" s="47"/>
      <c r="C1" s="48"/>
      <c r="D1" s="48"/>
      <c r="E1" s="49"/>
      <c r="F1" s="49"/>
      <c r="G1" s="49"/>
      <c r="H1" s="293" t="s">
        <v>391</v>
      </c>
      <c r="I1" s="294"/>
      <c r="J1" s="294"/>
      <c r="K1" s="294"/>
      <c r="L1" s="294"/>
      <c r="M1" s="13"/>
      <c r="N1" s="13"/>
    </row>
    <row r="2" spans="1:14" s="15" customFormat="1" ht="20.25" x14ac:dyDescent="0.3">
      <c r="A2" s="47"/>
      <c r="B2" s="47"/>
      <c r="C2" s="48"/>
      <c r="D2" s="48"/>
      <c r="E2" s="49"/>
      <c r="F2" s="49"/>
      <c r="G2" s="49"/>
      <c r="H2" s="294"/>
      <c r="I2" s="294"/>
      <c r="J2" s="294"/>
      <c r="K2" s="294"/>
      <c r="L2" s="294"/>
      <c r="M2" s="13"/>
      <c r="N2" s="13"/>
    </row>
    <row r="3" spans="1:14" s="15" customFormat="1" ht="20.25" x14ac:dyDescent="0.3">
      <c r="A3" s="47"/>
      <c r="B3" s="47"/>
      <c r="C3" s="48"/>
      <c r="D3" s="48"/>
      <c r="E3" s="49"/>
      <c r="F3" s="49"/>
      <c r="G3" s="49"/>
      <c r="H3" s="294"/>
      <c r="I3" s="294"/>
      <c r="J3" s="294"/>
      <c r="K3" s="294"/>
      <c r="L3" s="294"/>
      <c r="M3" s="13"/>
      <c r="N3" s="13"/>
    </row>
    <row r="4" spans="1:14" s="13" customFormat="1" ht="78" customHeight="1" x14ac:dyDescent="0.3">
      <c r="A4" s="297" t="s">
        <v>66</v>
      </c>
      <c r="B4" s="297"/>
      <c r="C4" s="297"/>
      <c r="D4" s="297"/>
      <c r="E4" s="297"/>
      <c r="F4" s="297"/>
      <c r="G4" s="297"/>
      <c r="H4" s="297"/>
      <c r="I4" s="297"/>
      <c r="J4" s="297"/>
      <c r="K4" s="297"/>
      <c r="L4" s="14"/>
    </row>
    <row r="5" spans="1:14" s="13" customFormat="1" ht="39.75" customHeight="1" x14ac:dyDescent="0.3">
      <c r="A5" s="304" t="s">
        <v>6</v>
      </c>
      <c r="B5" s="298" t="s">
        <v>37</v>
      </c>
      <c r="C5" s="298" t="s">
        <v>38</v>
      </c>
      <c r="D5" s="301" t="s">
        <v>39</v>
      </c>
      <c r="E5" s="302"/>
      <c r="F5" s="302"/>
      <c r="G5" s="302"/>
      <c r="H5" s="302"/>
      <c r="I5" s="302"/>
      <c r="J5" s="302"/>
      <c r="K5" s="303"/>
      <c r="L5" s="16"/>
    </row>
    <row r="6" spans="1:14" s="13" customFormat="1" ht="54" customHeight="1" x14ac:dyDescent="0.3">
      <c r="A6" s="304"/>
      <c r="B6" s="298"/>
      <c r="C6" s="298"/>
      <c r="D6" s="134" t="s">
        <v>171</v>
      </c>
      <c r="E6" s="136" t="s">
        <v>225</v>
      </c>
      <c r="F6" s="136" t="s">
        <v>226</v>
      </c>
      <c r="G6" s="136" t="s">
        <v>227</v>
      </c>
      <c r="H6" s="136" t="s">
        <v>228</v>
      </c>
      <c r="I6" s="136" t="s">
        <v>229</v>
      </c>
      <c r="J6" s="136" t="s">
        <v>230</v>
      </c>
      <c r="K6" s="136" t="s">
        <v>231</v>
      </c>
    </row>
    <row r="7" spans="1:14" s="13" customFormat="1" ht="14.25" customHeight="1" x14ac:dyDescent="0.3">
      <c r="A7" s="135">
        <v>1</v>
      </c>
      <c r="B7" s="135">
        <v>2</v>
      </c>
      <c r="C7" s="135">
        <v>3</v>
      </c>
      <c r="D7" s="135">
        <v>4</v>
      </c>
      <c r="E7" s="107">
        <v>5</v>
      </c>
      <c r="F7" s="107">
        <v>6</v>
      </c>
      <c r="G7" s="107">
        <v>7</v>
      </c>
      <c r="H7" s="107">
        <v>8</v>
      </c>
      <c r="I7" s="107">
        <v>9</v>
      </c>
      <c r="J7" s="107">
        <v>10</v>
      </c>
      <c r="K7" s="107">
        <v>11</v>
      </c>
    </row>
    <row r="8" spans="1:14" s="13" customFormat="1" ht="47.25" customHeight="1" x14ac:dyDescent="0.3">
      <c r="A8" s="299" t="s">
        <v>40</v>
      </c>
      <c r="B8" s="299" t="s">
        <v>52</v>
      </c>
      <c r="C8" s="11" t="s">
        <v>0</v>
      </c>
      <c r="D8" s="35">
        <f>D10+D11+D12+D13+D14+D15+D16+D17+D18+D19</f>
        <v>795738.5</v>
      </c>
      <c r="E8" s="35">
        <f>E10+E11+E12+E13+E14+E15+E16+E17+E18+E19</f>
        <v>138477.5</v>
      </c>
      <c r="F8" s="35">
        <f t="shared" ref="F8:K8" si="0">F10+F11+F12+F13+F14+F15+F16+F17+F18+F19</f>
        <v>98075</v>
      </c>
      <c r="G8" s="35">
        <f t="shared" si="0"/>
        <v>99302</v>
      </c>
      <c r="H8" s="35">
        <f t="shared" si="0"/>
        <v>99302</v>
      </c>
      <c r="I8" s="35">
        <f t="shared" si="0"/>
        <v>114534</v>
      </c>
      <c r="J8" s="35">
        <f t="shared" si="0"/>
        <v>120101</v>
      </c>
      <c r="K8" s="35">
        <f t="shared" si="0"/>
        <v>125947</v>
      </c>
      <c r="L8" s="14">
        <f>SUM(E8:K8)</f>
        <v>795738.5</v>
      </c>
    </row>
    <row r="9" spans="1:14" s="13" customFormat="1" ht="24" customHeight="1" x14ac:dyDescent="0.3">
      <c r="A9" s="299"/>
      <c r="B9" s="299"/>
      <c r="C9" s="11" t="s">
        <v>20</v>
      </c>
      <c r="D9" s="35"/>
      <c r="E9" s="35"/>
      <c r="F9" s="35"/>
      <c r="G9" s="35"/>
      <c r="H9" s="35"/>
      <c r="I9" s="35"/>
      <c r="J9" s="35"/>
      <c r="K9" s="35"/>
      <c r="L9" s="14"/>
    </row>
    <row r="10" spans="1:14" s="13" customFormat="1" ht="81" customHeight="1" x14ac:dyDescent="0.3">
      <c r="A10" s="299"/>
      <c r="B10" s="299"/>
      <c r="C10" s="34" t="s">
        <v>169</v>
      </c>
      <c r="D10" s="35">
        <f t="shared" ref="D10:D18" si="1">E10+F10+G10+H10+I10+J10+K10</f>
        <v>593395</v>
      </c>
      <c r="E10" s="35">
        <f t="shared" ref="E10" si="2">E22+E34+E44</f>
        <v>84325</v>
      </c>
      <c r="F10" s="35">
        <f t="shared" ref="F10:K10" si="3">F22+F34+F44</f>
        <v>75502</v>
      </c>
      <c r="G10" s="35">
        <f t="shared" si="3"/>
        <v>75502</v>
      </c>
      <c r="H10" s="35">
        <f t="shared" si="3"/>
        <v>75502</v>
      </c>
      <c r="I10" s="35">
        <f t="shared" si="3"/>
        <v>89786</v>
      </c>
      <c r="J10" s="35">
        <f t="shared" si="3"/>
        <v>94115</v>
      </c>
      <c r="K10" s="35">
        <f t="shared" si="3"/>
        <v>98663</v>
      </c>
      <c r="L10" s="14"/>
    </row>
    <row r="11" spans="1:14" s="13" customFormat="1" ht="66.75" customHeight="1" x14ac:dyDescent="0.3">
      <c r="A11" s="299"/>
      <c r="B11" s="299"/>
      <c r="C11" s="34" t="s">
        <v>378</v>
      </c>
      <c r="D11" s="35">
        <f>E11+F11+G11+H11+I11+J11+K11</f>
        <v>24833</v>
      </c>
      <c r="E11" s="35">
        <f t="shared" ref="E11:K11" si="4">E23+E35</f>
        <v>2833</v>
      </c>
      <c r="F11" s="35">
        <f t="shared" si="4"/>
        <v>3465</v>
      </c>
      <c r="G11" s="35">
        <f t="shared" si="4"/>
        <v>3638</v>
      </c>
      <c r="H11" s="35">
        <f t="shared" si="4"/>
        <v>3638</v>
      </c>
      <c r="I11" s="35">
        <f t="shared" si="4"/>
        <v>3571</v>
      </c>
      <c r="J11" s="35">
        <f t="shared" si="4"/>
        <v>3750</v>
      </c>
      <c r="K11" s="35">
        <f t="shared" si="4"/>
        <v>3938</v>
      </c>
      <c r="L11" s="14"/>
    </row>
    <row r="12" spans="1:14" s="13" customFormat="1" ht="68.25" customHeight="1" x14ac:dyDescent="0.3">
      <c r="A12" s="299"/>
      <c r="B12" s="299"/>
      <c r="C12" s="34" t="s">
        <v>379</v>
      </c>
      <c r="D12" s="35">
        <f t="shared" si="1"/>
        <v>37714</v>
      </c>
      <c r="E12" s="35">
        <f>E24+E36</f>
        <v>3662</v>
      </c>
      <c r="F12" s="35">
        <f t="shared" ref="F12:K12" si="5">F24+F36</f>
        <v>5046</v>
      </c>
      <c r="G12" s="35">
        <f t="shared" si="5"/>
        <v>5298</v>
      </c>
      <c r="H12" s="35">
        <f t="shared" si="5"/>
        <v>5298</v>
      </c>
      <c r="I12" s="35">
        <f t="shared" si="5"/>
        <v>5840</v>
      </c>
      <c r="J12" s="35">
        <f t="shared" si="5"/>
        <v>6132</v>
      </c>
      <c r="K12" s="35">
        <f t="shared" si="5"/>
        <v>6438</v>
      </c>
      <c r="L12" s="14"/>
    </row>
    <row r="13" spans="1:14" s="13" customFormat="1" ht="75.75" customHeight="1" x14ac:dyDescent="0.3">
      <c r="A13" s="299"/>
      <c r="B13" s="299"/>
      <c r="C13" s="34" t="s">
        <v>380</v>
      </c>
      <c r="D13" s="35">
        <f t="shared" si="1"/>
        <v>22508</v>
      </c>
      <c r="E13" s="35">
        <f>E25+E37</f>
        <v>1811</v>
      </c>
      <c r="F13" s="35">
        <f t="shared" ref="F13:K13" si="6">F25+F37</f>
        <v>3066</v>
      </c>
      <c r="G13" s="35">
        <f t="shared" si="6"/>
        <v>3219</v>
      </c>
      <c r="H13" s="35">
        <f t="shared" si="6"/>
        <v>3219</v>
      </c>
      <c r="I13" s="35">
        <f t="shared" si="6"/>
        <v>3551</v>
      </c>
      <c r="J13" s="35">
        <f t="shared" si="6"/>
        <v>3728</v>
      </c>
      <c r="K13" s="35">
        <f t="shared" si="6"/>
        <v>3914</v>
      </c>
      <c r="L13" s="35" t="e">
        <f>L25+L37+#REF!</f>
        <v>#REF!</v>
      </c>
    </row>
    <row r="14" spans="1:14" s="13" customFormat="1" ht="71.25" customHeight="1" x14ac:dyDescent="0.3">
      <c r="A14" s="299"/>
      <c r="B14" s="299"/>
      <c r="C14" s="34" t="s">
        <v>381</v>
      </c>
      <c r="D14" s="35">
        <f t="shared" si="1"/>
        <v>19745</v>
      </c>
      <c r="E14" s="35">
        <f>E26+E38</f>
        <v>2234</v>
      </c>
      <c r="F14" s="35">
        <f t="shared" ref="F14:K14" si="7">F26+F38</f>
        <v>2549</v>
      </c>
      <c r="G14" s="35">
        <f t="shared" si="7"/>
        <v>2677</v>
      </c>
      <c r="H14" s="35">
        <f t="shared" si="7"/>
        <v>2677</v>
      </c>
      <c r="I14" s="35">
        <f t="shared" si="7"/>
        <v>3047</v>
      </c>
      <c r="J14" s="35">
        <f t="shared" si="7"/>
        <v>3200</v>
      </c>
      <c r="K14" s="35">
        <f t="shared" si="7"/>
        <v>3361</v>
      </c>
      <c r="L14" s="14"/>
    </row>
    <row r="15" spans="1:14" s="13" customFormat="1" ht="72.75" customHeight="1" x14ac:dyDescent="0.3">
      <c r="A15" s="299"/>
      <c r="B15" s="299"/>
      <c r="C15" s="34" t="s">
        <v>382</v>
      </c>
      <c r="D15" s="35">
        <f t="shared" si="1"/>
        <v>30444</v>
      </c>
      <c r="E15" s="35">
        <f>E27+E39</f>
        <v>3783</v>
      </c>
      <c r="F15" s="35">
        <f t="shared" ref="F15:K15" si="8">F27+F39</f>
        <v>3827</v>
      </c>
      <c r="G15" s="35">
        <f t="shared" si="8"/>
        <v>4170</v>
      </c>
      <c r="H15" s="35">
        <f t="shared" si="8"/>
        <v>4170</v>
      </c>
      <c r="I15" s="35">
        <f t="shared" si="8"/>
        <v>4598</v>
      </c>
      <c r="J15" s="35">
        <f t="shared" si="8"/>
        <v>4828</v>
      </c>
      <c r="K15" s="35">
        <f t="shared" si="8"/>
        <v>5068</v>
      </c>
      <c r="L15" s="14"/>
    </row>
    <row r="16" spans="1:14" s="18" customFormat="1" ht="75.75" customHeight="1" x14ac:dyDescent="0.3">
      <c r="A16" s="299"/>
      <c r="B16" s="299"/>
      <c r="C16" s="34" t="s">
        <v>383</v>
      </c>
      <c r="D16" s="35">
        <f t="shared" si="1"/>
        <v>25446</v>
      </c>
      <c r="E16" s="35">
        <f>E28+E40+E43</f>
        <v>1305</v>
      </c>
      <c r="F16" s="35">
        <f t="shared" ref="F16:K16" si="9">F28+F40</f>
        <v>3577</v>
      </c>
      <c r="G16" s="35">
        <f t="shared" si="9"/>
        <v>3755</v>
      </c>
      <c r="H16" s="35">
        <f t="shared" si="9"/>
        <v>3755</v>
      </c>
      <c r="I16" s="35">
        <f t="shared" si="9"/>
        <v>4141</v>
      </c>
      <c r="J16" s="35">
        <f t="shared" si="9"/>
        <v>4348</v>
      </c>
      <c r="K16" s="35">
        <f t="shared" si="9"/>
        <v>4565</v>
      </c>
      <c r="L16" s="17"/>
    </row>
    <row r="17" spans="1:12" s="18" customFormat="1" ht="81" customHeight="1" x14ac:dyDescent="0.3">
      <c r="A17" s="299"/>
      <c r="B17" s="299"/>
      <c r="C17" s="34" t="s">
        <v>218</v>
      </c>
      <c r="D17" s="35">
        <f t="shared" si="1"/>
        <v>37088</v>
      </c>
      <c r="E17" s="35">
        <v>37088</v>
      </c>
      <c r="F17" s="35">
        <v>0</v>
      </c>
      <c r="G17" s="35">
        <v>0</v>
      </c>
      <c r="H17" s="35">
        <v>0</v>
      </c>
      <c r="I17" s="35">
        <v>0</v>
      </c>
      <c r="J17" s="35">
        <v>0</v>
      </c>
      <c r="K17" s="35">
        <v>0</v>
      </c>
      <c r="L17" s="17"/>
    </row>
    <row r="18" spans="1:12" s="18" customFormat="1" ht="75" customHeight="1" x14ac:dyDescent="0.3">
      <c r="A18" s="299"/>
      <c r="B18" s="299"/>
      <c r="C18" s="34" t="s">
        <v>292</v>
      </c>
      <c r="D18" s="35">
        <f t="shared" si="1"/>
        <v>4565.5</v>
      </c>
      <c r="E18" s="35">
        <v>1436.5</v>
      </c>
      <c r="F18" s="35">
        <v>1043</v>
      </c>
      <c r="G18" s="35">
        <v>1043</v>
      </c>
      <c r="H18" s="35">
        <v>1043</v>
      </c>
      <c r="I18" s="35">
        <v>0</v>
      </c>
      <c r="J18" s="35">
        <v>0</v>
      </c>
      <c r="K18" s="35">
        <v>0</v>
      </c>
      <c r="L18" s="17"/>
    </row>
    <row r="19" spans="1:12" s="18" customFormat="1" ht="88.5" customHeight="1" x14ac:dyDescent="0.3">
      <c r="A19" s="299"/>
      <c r="B19" s="299"/>
      <c r="C19" s="34" t="s">
        <v>222</v>
      </c>
      <c r="D19" s="35">
        <v>0</v>
      </c>
      <c r="E19" s="35">
        <v>0</v>
      </c>
      <c r="F19" s="35">
        <v>0</v>
      </c>
      <c r="G19" s="35">
        <v>0</v>
      </c>
      <c r="H19" s="35">
        <v>0</v>
      </c>
      <c r="I19" s="35">
        <v>0</v>
      </c>
      <c r="J19" s="35">
        <v>0</v>
      </c>
      <c r="K19" s="35">
        <v>0</v>
      </c>
      <c r="L19" s="17"/>
    </row>
    <row r="20" spans="1:12" s="13" customFormat="1" ht="58.5" customHeight="1" x14ac:dyDescent="0.3">
      <c r="A20" s="299" t="s">
        <v>27</v>
      </c>
      <c r="B20" s="299" t="s">
        <v>399</v>
      </c>
      <c r="C20" s="104" t="s">
        <v>0</v>
      </c>
      <c r="D20" s="138">
        <f>D22+D23+D24+D25+D26+D27+D28+D29+D30+D31</f>
        <v>747537.5</v>
      </c>
      <c r="E20" s="138">
        <f>E22+E23+E24+E25+E26+E27+E28+E29+E30+E31</f>
        <v>133006.5</v>
      </c>
      <c r="F20" s="138">
        <f t="shared" ref="F20:K20" si="10">F22+F23+F24+F25+F26+F27+F28+F29+F30+F31</f>
        <v>91635</v>
      </c>
      <c r="G20" s="138">
        <f t="shared" si="10"/>
        <v>92460</v>
      </c>
      <c r="H20" s="138">
        <f t="shared" si="10"/>
        <v>92460</v>
      </c>
      <c r="I20" s="138">
        <f t="shared" si="10"/>
        <v>107208</v>
      </c>
      <c r="J20" s="138">
        <f t="shared" si="10"/>
        <v>112569</v>
      </c>
      <c r="K20" s="138">
        <f t="shared" si="10"/>
        <v>118199</v>
      </c>
      <c r="L20" s="14">
        <f>SUM(E20:K20)</f>
        <v>747537.5</v>
      </c>
    </row>
    <row r="21" spans="1:12" s="13" customFormat="1" ht="23.25" customHeight="1" x14ac:dyDescent="0.3">
      <c r="A21" s="300"/>
      <c r="B21" s="299"/>
      <c r="C21" s="11" t="s">
        <v>20</v>
      </c>
      <c r="D21" s="35"/>
      <c r="E21" s="35"/>
      <c r="F21" s="35"/>
      <c r="G21" s="35"/>
      <c r="H21" s="35"/>
      <c r="I21" s="35"/>
      <c r="J21" s="35"/>
      <c r="K21" s="35"/>
      <c r="L21" s="14"/>
    </row>
    <row r="22" spans="1:12" s="13" customFormat="1" ht="79.5" customHeight="1" x14ac:dyDescent="0.3">
      <c r="A22" s="300"/>
      <c r="B22" s="299"/>
      <c r="C22" s="34" t="s">
        <v>169</v>
      </c>
      <c r="D22" s="35">
        <f t="shared" ref="D22:D30" si="11">E22+F22+G22+H22+I22+J22+K22</f>
        <v>571586</v>
      </c>
      <c r="E22" s="35">
        <v>81416</v>
      </c>
      <c r="F22" s="35">
        <v>72402</v>
      </c>
      <c r="G22" s="35">
        <v>72402</v>
      </c>
      <c r="H22" s="35">
        <v>72402</v>
      </c>
      <c r="I22" s="35">
        <v>86586</v>
      </c>
      <c r="J22" s="35">
        <v>90915</v>
      </c>
      <c r="K22" s="35">
        <v>95463</v>
      </c>
      <c r="L22" s="14"/>
    </row>
    <row r="23" spans="1:12" s="13" customFormat="1" ht="66.75" customHeight="1" x14ac:dyDescent="0.3">
      <c r="A23" s="300"/>
      <c r="B23" s="299"/>
      <c r="C23" s="34" t="s">
        <v>378</v>
      </c>
      <c r="D23" s="35">
        <f t="shared" si="11"/>
        <v>16454</v>
      </c>
      <c r="E23" s="35">
        <v>2033</v>
      </c>
      <c r="F23" s="35">
        <v>2342</v>
      </c>
      <c r="G23" s="35">
        <v>2459</v>
      </c>
      <c r="H23" s="35">
        <v>2459</v>
      </c>
      <c r="I23" s="35">
        <v>2271</v>
      </c>
      <c r="J23" s="35">
        <v>2385</v>
      </c>
      <c r="K23" s="35">
        <v>2505</v>
      </c>
      <c r="L23" s="14"/>
    </row>
    <row r="24" spans="1:12" s="13" customFormat="1" ht="81" customHeight="1" x14ac:dyDescent="0.3">
      <c r="A24" s="300"/>
      <c r="B24" s="299"/>
      <c r="C24" s="34" t="s">
        <v>379</v>
      </c>
      <c r="D24" s="35">
        <f t="shared" si="11"/>
        <v>33197</v>
      </c>
      <c r="E24" s="35">
        <v>3117</v>
      </c>
      <c r="F24" s="35">
        <v>4457</v>
      </c>
      <c r="G24" s="35">
        <v>4680</v>
      </c>
      <c r="H24" s="35">
        <v>4680</v>
      </c>
      <c r="I24" s="35">
        <v>5159</v>
      </c>
      <c r="J24" s="35">
        <v>5417</v>
      </c>
      <c r="K24" s="35">
        <v>5687</v>
      </c>
      <c r="L24" s="14"/>
    </row>
    <row r="25" spans="1:12" s="13" customFormat="1" ht="74.25" customHeight="1" x14ac:dyDescent="0.3">
      <c r="A25" s="300"/>
      <c r="B25" s="299"/>
      <c r="C25" s="34" t="s">
        <v>380</v>
      </c>
      <c r="D25" s="35">
        <f t="shared" si="11"/>
        <v>17746</v>
      </c>
      <c r="E25" s="35">
        <v>1512</v>
      </c>
      <c r="F25" s="35">
        <v>2405</v>
      </c>
      <c r="G25" s="35">
        <v>2525</v>
      </c>
      <c r="H25" s="35">
        <v>2525</v>
      </c>
      <c r="I25" s="35">
        <v>2785</v>
      </c>
      <c r="J25" s="35">
        <v>2924</v>
      </c>
      <c r="K25" s="35">
        <v>3070</v>
      </c>
      <c r="L25" s="14"/>
    </row>
    <row r="26" spans="1:12" s="13" customFormat="1" ht="84" customHeight="1" x14ac:dyDescent="0.3">
      <c r="A26" s="300"/>
      <c r="B26" s="299"/>
      <c r="C26" s="34" t="s">
        <v>381</v>
      </c>
      <c r="D26" s="35">
        <f t="shared" si="11"/>
        <v>17163</v>
      </c>
      <c r="E26" s="35">
        <v>1919</v>
      </c>
      <c r="F26" s="35">
        <v>2213</v>
      </c>
      <c r="G26" s="35">
        <v>2324</v>
      </c>
      <c r="H26" s="35">
        <v>2324</v>
      </c>
      <c r="I26" s="35">
        <v>2659</v>
      </c>
      <c r="J26" s="35">
        <v>2792</v>
      </c>
      <c r="K26" s="35">
        <v>2932</v>
      </c>
      <c r="L26" s="14"/>
    </row>
    <row r="27" spans="1:12" s="13" customFormat="1" ht="85.5" customHeight="1" x14ac:dyDescent="0.3">
      <c r="A27" s="300"/>
      <c r="B27" s="299"/>
      <c r="C27" s="34" t="s">
        <v>382</v>
      </c>
      <c r="D27" s="35">
        <f t="shared" si="11"/>
        <v>29053</v>
      </c>
      <c r="E27" s="35">
        <v>3683</v>
      </c>
      <c r="F27" s="35">
        <v>3827</v>
      </c>
      <c r="G27" s="35">
        <v>3934</v>
      </c>
      <c r="H27" s="35">
        <v>3934</v>
      </c>
      <c r="I27" s="35">
        <v>4338</v>
      </c>
      <c r="J27" s="35">
        <v>4555</v>
      </c>
      <c r="K27" s="35">
        <v>4782</v>
      </c>
      <c r="L27" s="14"/>
    </row>
    <row r="28" spans="1:12" s="13" customFormat="1" ht="88.5" customHeight="1" x14ac:dyDescent="0.3">
      <c r="A28" s="300"/>
      <c r="B28" s="299"/>
      <c r="C28" s="34" t="s">
        <v>383</v>
      </c>
      <c r="D28" s="35">
        <f t="shared" si="11"/>
        <v>20685</v>
      </c>
      <c r="E28" s="35">
        <v>802</v>
      </c>
      <c r="F28" s="35">
        <v>2946</v>
      </c>
      <c r="G28" s="35">
        <v>3093</v>
      </c>
      <c r="H28" s="35">
        <v>3093</v>
      </c>
      <c r="I28" s="35">
        <v>3410</v>
      </c>
      <c r="J28" s="35">
        <v>3581</v>
      </c>
      <c r="K28" s="35">
        <v>3760</v>
      </c>
      <c r="L28" s="14"/>
    </row>
    <row r="29" spans="1:12" s="13" customFormat="1" ht="81.75" customHeight="1" x14ac:dyDescent="0.3">
      <c r="A29" s="300"/>
      <c r="B29" s="299"/>
      <c r="C29" s="34" t="s">
        <v>343</v>
      </c>
      <c r="D29" s="35">
        <f t="shared" si="11"/>
        <v>37088</v>
      </c>
      <c r="E29" s="35">
        <v>37088</v>
      </c>
      <c r="F29" s="35">
        <v>0</v>
      </c>
      <c r="G29" s="35">
        <v>0</v>
      </c>
      <c r="H29" s="35">
        <v>0</v>
      </c>
      <c r="I29" s="35">
        <v>0</v>
      </c>
      <c r="J29" s="35">
        <v>0</v>
      </c>
      <c r="K29" s="35">
        <v>0</v>
      </c>
      <c r="L29" s="14"/>
    </row>
    <row r="30" spans="1:12" s="13" customFormat="1" ht="74.25" customHeight="1" x14ac:dyDescent="0.3">
      <c r="A30" s="300"/>
      <c r="B30" s="299"/>
      <c r="C30" s="34" t="s">
        <v>292</v>
      </c>
      <c r="D30" s="35">
        <f t="shared" si="11"/>
        <v>4565.5</v>
      </c>
      <c r="E30" s="35">
        <v>1436.5</v>
      </c>
      <c r="F30" s="35">
        <v>1043</v>
      </c>
      <c r="G30" s="35">
        <v>1043</v>
      </c>
      <c r="H30" s="35">
        <v>1043</v>
      </c>
      <c r="I30" s="35">
        <v>0</v>
      </c>
      <c r="J30" s="35">
        <v>0</v>
      </c>
      <c r="K30" s="35">
        <v>0</v>
      </c>
      <c r="L30" s="14"/>
    </row>
    <row r="31" spans="1:12" s="13" customFormat="1" ht="80.25" customHeight="1" x14ac:dyDescent="0.3">
      <c r="A31" s="300"/>
      <c r="B31" s="299"/>
      <c r="C31" s="34" t="s">
        <v>222</v>
      </c>
      <c r="D31" s="35">
        <v>0</v>
      </c>
      <c r="E31" s="35">
        <v>0</v>
      </c>
      <c r="F31" s="35">
        <v>0</v>
      </c>
      <c r="G31" s="35">
        <v>0</v>
      </c>
      <c r="H31" s="35">
        <v>0</v>
      </c>
      <c r="I31" s="35">
        <v>0</v>
      </c>
      <c r="J31" s="35">
        <v>0</v>
      </c>
      <c r="K31" s="35">
        <v>0</v>
      </c>
      <c r="L31" s="14"/>
    </row>
    <row r="32" spans="1:12" s="13" customFormat="1" ht="39.75" customHeight="1" x14ac:dyDescent="0.3">
      <c r="A32" s="299" t="s">
        <v>29</v>
      </c>
      <c r="B32" s="299" t="s">
        <v>453</v>
      </c>
      <c r="C32" s="11" t="s">
        <v>0</v>
      </c>
      <c r="D32" s="35">
        <f>D34+D35+D36+D37+D38+D39+D40</f>
        <v>28190</v>
      </c>
      <c r="E32" s="35">
        <f>E34+E35+E36+E37+E38+E39+E40</f>
        <v>3160</v>
      </c>
      <c r="F32" s="35">
        <f t="shared" ref="F32:K32" si="12">F34+F35+F36+F37+F38+F39+F40</f>
        <v>3540</v>
      </c>
      <c r="G32" s="35">
        <f t="shared" si="12"/>
        <v>3942</v>
      </c>
      <c r="H32" s="35">
        <f t="shared" si="12"/>
        <v>3942</v>
      </c>
      <c r="I32" s="35">
        <f t="shared" si="12"/>
        <v>4326</v>
      </c>
      <c r="J32" s="35">
        <f t="shared" si="12"/>
        <v>4532</v>
      </c>
      <c r="K32" s="35">
        <f t="shared" si="12"/>
        <v>4748</v>
      </c>
    </row>
    <row r="33" spans="1:11" s="13" customFormat="1" ht="24.75" customHeight="1" x14ac:dyDescent="0.3">
      <c r="A33" s="299"/>
      <c r="B33" s="299"/>
      <c r="C33" s="11" t="s">
        <v>20</v>
      </c>
      <c r="D33" s="35"/>
      <c r="E33" s="35"/>
      <c r="F33" s="35"/>
      <c r="G33" s="35"/>
      <c r="H33" s="35"/>
      <c r="I33" s="35"/>
      <c r="J33" s="35"/>
      <c r="K33" s="35"/>
    </row>
    <row r="34" spans="1:11" s="13" customFormat="1" ht="79.5" customHeight="1" x14ac:dyDescent="0.3">
      <c r="A34" s="299"/>
      <c r="B34" s="299"/>
      <c r="C34" s="34" t="s">
        <v>169</v>
      </c>
      <c r="D34" s="35">
        <f t="shared" ref="D34:D40" si="13">E34+F34+G34+H34+I34+J34+K34</f>
        <v>1898</v>
      </c>
      <c r="E34" s="35">
        <v>698</v>
      </c>
      <c r="F34" s="35">
        <v>200</v>
      </c>
      <c r="G34" s="35">
        <v>200</v>
      </c>
      <c r="H34" s="35">
        <v>200</v>
      </c>
      <c r="I34" s="35">
        <v>200</v>
      </c>
      <c r="J34" s="35">
        <v>200</v>
      </c>
      <c r="K34" s="35">
        <v>200</v>
      </c>
    </row>
    <row r="35" spans="1:11" s="13" customFormat="1" ht="79.5" customHeight="1" x14ac:dyDescent="0.3">
      <c r="A35" s="299"/>
      <c r="B35" s="299"/>
      <c r="C35" s="34" t="s">
        <v>378</v>
      </c>
      <c r="D35" s="35">
        <f t="shared" si="13"/>
        <v>8379</v>
      </c>
      <c r="E35" s="35">
        <v>800</v>
      </c>
      <c r="F35" s="35">
        <v>1123</v>
      </c>
      <c r="G35" s="35">
        <v>1179</v>
      </c>
      <c r="H35" s="35">
        <v>1179</v>
      </c>
      <c r="I35" s="35">
        <v>1300</v>
      </c>
      <c r="J35" s="35">
        <v>1365</v>
      </c>
      <c r="K35" s="35">
        <v>1433</v>
      </c>
    </row>
    <row r="36" spans="1:11" s="13" customFormat="1" ht="79.5" customHeight="1" x14ac:dyDescent="0.3">
      <c r="A36" s="299"/>
      <c r="B36" s="299"/>
      <c r="C36" s="34" t="s">
        <v>379</v>
      </c>
      <c r="D36" s="35">
        <f t="shared" si="13"/>
        <v>4517</v>
      </c>
      <c r="E36" s="35">
        <v>545</v>
      </c>
      <c r="F36" s="35">
        <v>589</v>
      </c>
      <c r="G36" s="35">
        <v>618</v>
      </c>
      <c r="H36" s="35">
        <v>618</v>
      </c>
      <c r="I36" s="35">
        <v>681</v>
      </c>
      <c r="J36" s="35">
        <v>715</v>
      </c>
      <c r="K36" s="35">
        <v>751</v>
      </c>
    </row>
    <row r="37" spans="1:11" s="13" customFormat="1" ht="79.5" customHeight="1" x14ac:dyDescent="0.3">
      <c r="A37" s="299"/>
      <c r="B37" s="299"/>
      <c r="C37" s="34" t="s">
        <v>380</v>
      </c>
      <c r="D37" s="35">
        <f t="shared" si="13"/>
        <v>4762</v>
      </c>
      <c r="E37" s="35">
        <v>299</v>
      </c>
      <c r="F37" s="35">
        <v>661</v>
      </c>
      <c r="G37" s="35">
        <v>694</v>
      </c>
      <c r="H37" s="35">
        <v>694</v>
      </c>
      <c r="I37" s="35">
        <v>766</v>
      </c>
      <c r="J37" s="35">
        <v>804</v>
      </c>
      <c r="K37" s="35">
        <v>844</v>
      </c>
    </row>
    <row r="38" spans="1:11" s="13" customFormat="1" ht="79.5" customHeight="1" x14ac:dyDescent="0.3">
      <c r="A38" s="299"/>
      <c r="B38" s="299"/>
      <c r="C38" s="34" t="s">
        <v>381</v>
      </c>
      <c r="D38" s="35">
        <f t="shared" si="13"/>
        <v>2582</v>
      </c>
      <c r="E38" s="35">
        <v>315</v>
      </c>
      <c r="F38" s="35">
        <v>336</v>
      </c>
      <c r="G38" s="35">
        <v>353</v>
      </c>
      <c r="H38" s="35">
        <v>353</v>
      </c>
      <c r="I38" s="35">
        <v>388</v>
      </c>
      <c r="J38" s="35">
        <v>408</v>
      </c>
      <c r="K38" s="35">
        <v>429</v>
      </c>
    </row>
    <row r="39" spans="1:11" s="13" customFormat="1" ht="79.5" customHeight="1" x14ac:dyDescent="0.3">
      <c r="A39" s="299"/>
      <c r="B39" s="299"/>
      <c r="C39" s="34" t="s">
        <v>382</v>
      </c>
      <c r="D39" s="35">
        <f t="shared" si="13"/>
        <v>1391</v>
      </c>
      <c r="E39" s="35">
        <v>100</v>
      </c>
      <c r="F39" s="35">
        <v>0</v>
      </c>
      <c r="G39" s="35">
        <v>236</v>
      </c>
      <c r="H39" s="35">
        <v>236</v>
      </c>
      <c r="I39" s="35">
        <v>260</v>
      </c>
      <c r="J39" s="35">
        <v>273</v>
      </c>
      <c r="K39" s="35">
        <v>286</v>
      </c>
    </row>
    <row r="40" spans="1:11" s="13" customFormat="1" ht="78" customHeight="1" x14ac:dyDescent="0.3">
      <c r="A40" s="299"/>
      <c r="B40" s="299"/>
      <c r="C40" s="34" t="s">
        <v>383</v>
      </c>
      <c r="D40" s="35">
        <f t="shared" si="13"/>
        <v>4661</v>
      </c>
      <c r="E40" s="35">
        <v>403</v>
      </c>
      <c r="F40" s="35">
        <v>631</v>
      </c>
      <c r="G40" s="35">
        <v>662</v>
      </c>
      <c r="H40" s="35">
        <v>662</v>
      </c>
      <c r="I40" s="35">
        <v>731</v>
      </c>
      <c r="J40" s="35">
        <v>767</v>
      </c>
      <c r="K40" s="35">
        <v>805</v>
      </c>
    </row>
    <row r="41" spans="1:11" s="13" customFormat="1" ht="48" customHeight="1" x14ac:dyDescent="0.3">
      <c r="A41" s="290" t="s">
        <v>68</v>
      </c>
      <c r="B41" s="290" t="s">
        <v>234</v>
      </c>
      <c r="C41" s="11" t="s">
        <v>0</v>
      </c>
      <c r="D41" s="35">
        <f>SUM(E41:K41)</f>
        <v>20011</v>
      </c>
      <c r="E41" s="35">
        <f>E43+E44</f>
        <v>2311</v>
      </c>
      <c r="F41" s="35">
        <v>2900</v>
      </c>
      <c r="G41" s="35">
        <v>2900</v>
      </c>
      <c r="H41" s="35">
        <v>2900</v>
      </c>
      <c r="I41" s="35">
        <v>3000</v>
      </c>
      <c r="J41" s="35">
        <v>3000</v>
      </c>
      <c r="K41" s="35">
        <v>3000</v>
      </c>
    </row>
    <row r="42" spans="1:11" s="13" customFormat="1" ht="27.75" customHeight="1" x14ac:dyDescent="0.3">
      <c r="A42" s="291"/>
      <c r="B42" s="291"/>
      <c r="C42" s="11" t="s">
        <v>20</v>
      </c>
      <c r="D42" s="35"/>
      <c r="E42" s="35"/>
      <c r="F42" s="35"/>
      <c r="G42" s="35"/>
      <c r="H42" s="35"/>
      <c r="I42" s="35"/>
      <c r="J42" s="35"/>
      <c r="K42" s="35"/>
    </row>
    <row r="43" spans="1:11" s="13" customFormat="1" ht="27.75" customHeight="1" x14ac:dyDescent="0.3">
      <c r="A43" s="291"/>
      <c r="B43" s="291"/>
      <c r="C43" s="11" t="s">
        <v>383</v>
      </c>
      <c r="D43" s="35">
        <v>100</v>
      </c>
      <c r="E43" s="35">
        <v>100</v>
      </c>
      <c r="F43" s="35">
        <v>0</v>
      </c>
      <c r="G43" s="35">
        <v>0</v>
      </c>
      <c r="H43" s="35">
        <v>0</v>
      </c>
      <c r="I43" s="35">
        <v>0</v>
      </c>
      <c r="J43" s="35">
        <v>0</v>
      </c>
      <c r="K43" s="35">
        <v>0</v>
      </c>
    </row>
    <row r="44" spans="1:11" s="13" customFormat="1" ht="90" customHeight="1" x14ac:dyDescent="0.3">
      <c r="A44" s="292"/>
      <c r="B44" s="292"/>
      <c r="C44" s="34" t="s">
        <v>169</v>
      </c>
      <c r="D44" s="35">
        <f>SUM(E44:K44)</f>
        <v>19911</v>
      </c>
      <c r="E44" s="35">
        <v>2211</v>
      </c>
      <c r="F44" s="35">
        <v>2900</v>
      </c>
      <c r="G44" s="35">
        <v>2900</v>
      </c>
      <c r="H44" s="35">
        <v>2900</v>
      </c>
      <c r="I44" s="35">
        <v>3000</v>
      </c>
      <c r="J44" s="35">
        <v>3000</v>
      </c>
      <c r="K44" s="35">
        <v>3000</v>
      </c>
    </row>
    <row r="45" spans="1:11" ht="18.75" customHeight="1" x14ac:dyDescent="0.3">
      <c r="A45" s="50"/>
      <c r="B45" s="50"/>
      <c r="C45" s="50"/>
      <c r="D45" s="50"/>
      <c r="E45" s="51"/>
      <c r="F45" s="51"/>
      <c r="G45" s="51"/>
      <c r="H45" s="51"/>
      <c r="I45" s="51"/>
      <c r="J45" s="51"/>
      <c r="K45" s="51"/>
    </row>
    <row r="46" spans="1:11" ht="18.75" customHeight="1" x14ac:dyDescent="0.3">
      <c r="A46" s="296" t="s">
        <v>441</v>
      </c>
      <c r="B46" s="296"/>
      <c r="C46" s="144"/>
      <c r="D46" s="144"/>
      <c r="E46" s="145"/>
      <c r="F46" s="145"/>
      <c r="G46" s="295" t="s">
        <v>69</v>
      </c>
      <c r="H46" s="295"/>
      <c r="I46" s="295"/>
      <c r="J46" s="295"/>
      <c r="K46" s="295"/>
    </row>
    <row r="47" spans="1:11" x14ac:dyDescent="0.3">
      <c r="A47" s="296"/>
      <c r="B47" s="296"/>
      <c r="C47" s="144"/>
      <c r="D47" s="144"/>
      <c r="E47" s="145"/>
      <c r="F47" s="145"/>
      <c r="G47" s="295"/>
      <c r="H47" s="295"/>
      <c r="I47" s="295"/>
      <c r="J47" s="295"/>
      <c r="K47" s="295"/>
    </row>
    <row r="48" spans="1:11" x14ac:dyDescent="0.3">
      <c r="A48" s="50"/>
      <c r="B48" s="50"/>
      <c r="C48" s="50"/>
      <c r="D48" s="50"/>
      <c r="F48" s="84"/>
      <c r="G48" s="84"/>
      <c r="H48" s="84"/>
      <c r="I48" s="84"/>
      <c r="J48" s="84"/>
      <c r="K48" s="84"/>
    </row>
    <row r="49" spans="1:11" x14ac:dyDescent="0.3">
      <c r="A49" s="50"/>
      <c r="B49" s="50"/>
      <c r="C49" s="50"/>
      <c r="D49" s="50"/>
      <c r="F49" s="84"/>
      <c r="G49" s="84"/>
      <c r="H49" s="84"/>
      <c r="I49" s="84"/>
      <c r="J49" s="84"/>
      <c r="K49" s="84"/>
    </row>
    <row r="50" spans="1:11" x14ac:dyDescent="0.3">
      <c r="A50" s="50"/>
      <c r="B50" s="50"/>
      <c r="C50" s="50"/>
      <c r="D50" s="50"/>
      <c r="F50" s="84"/>
      <c r="G50" s="84"/>
      <c r="H50" s="84"/>
      <c r="I50" s="84"/>
      <c r="J50" s="84"/>
      <c r="K50" s="84"/>
    </row>
    <row r="51" spans="1:11" x14ac:dyDescent="0.3">
      <c r="A51" s="50"/>
      <c r="B51" s="50"/>
      <c r="C51" s="50"/>
      <c r="D51" s="50"/>
      <c r="F51" s="84"/>
      <c r="G51" s="84"/>
      <c r="H51" s="84"/>
      <c r="I51" s="84"/>
      <c r="J51" s="84"/>
      <c r="K51" s="84"/>
    </row>
    <row r="52" spans="1:11" x14ac:dyDescent="0.3">
      <c r="A52" s="50"/>
      <c r="B52" s="50"/>
      <c r="C52" s="50"/>
      <c r="D52" s="50"/>
      <c r="F52" s="84"/>
      <c r="G52" s="84"/>
      <c r="H52" s="84"/>
      <c r="I52" s="84"/>
      <c r="J52" s="84"/>
      <c r="K52" s="84"/>
    </row>
    <row r="53" spans="1:11" x14ac:dyDescent="0.3">
      <c r="A53" s="50"/>
      <c r="B53" s="50"/>
      <c r="C53" s="50"/>
      <c r="D53" s="50"/>
      <c r="F53" s="84"/>
      <c r="G53" s="84"/>
      <c r="H53" s="84"/>
      <c r="I53" s="84"/>
      <c r="J53" s="84"/>
      <c r="K53" s="84"/>
    </row>
    <row r="54" spans="1:11" x14ac:dyDescent="0.3">
      <c r="A54" s="50"/>
      <c r="B54" s="50"/>
      <c r="C54" s="50"/>
      <c r="D54" s="50"/>
      <c r="F54" s="84"/>
      <c r="G54" s="84"/>
      <c r="H54" s="84"/>
      <c r="I54" s="84"/>
      <c r="J54" s="84"/>
      <c r="K54" s="84"/>
    </row>
    <row r="55" spans="1:11" x14ac:dyDescent="0.3">
      <c r="A55" s="50"/>
      <c r="B55" s="50"/>
      <c r="C55" s="50"/>
      <c r="D55" s="50"/>
      <c r="F55" s="84"/>
      <c r="G55" s="84"/>
      <c r="H55" s="84"/>
      <c r="I55" s="84"/>
      <c r="J55" s="84"/>
      <c r="K55" s="84"/>
    </row>
    <row r="56" spans="1:11" x14ac:dyDescent="0.3">
      <c r="A56" s="50"/>
      <c r="B56" s="50"/>
      <c r="C56" s="50"/>
      <c r="D56" s="50"/>
      <c r="F56" s="84"/>
      <c r="G56" s="84"/>
      <c r="H56" s="84"/>
      <c r="I56" s="84"/>
      <c r="J56" s="84"/>
      <c r="K56" s="84"/>
    </row>
    <row r="57" spans="1:11" x14ac:dyDescent="0.3">
      <c r="A57" s="50"/>
      <c r="B57" s="50"/>
      <c r="C57" s="50"/>
      <c r="D57" s="50"/>
      <c r="F57" s="84"/>
      <c r="G57" s="84"/>
      <c r="H57" s="84"/>
      <c r="I57" s="84"/>
      <c r="J57" s="84"/>
      <c r="K57" s="84"/>
    </row>
    <row r="58" spans="1:11" x14ac:dyDescent="0.3">
      <c r="A58" s="50"/>
      <c r="B58" s="50"/>
      <c r="C58" s="50"/>
      <c r="D58" s="50"/>
      <c r="F58" s="84"/>
      <c r="G58" s="84"/>
      <c r="H58" s="84"/>
      <c r="I58" s="84"/>
      <c r="J58" s="84"/>
      <c r="K58" s="84"/>
    </row>
    <row r="59" spans="1:11" x14ac:dyDescent="0.3">
      <c r="A59" s="50"/>
      <c r="B59" s="50"/>
      <c r="C59" s="50"/>
      <c r="D59" s="50"/>
      <c r="F59" s="84"/>
      <c r="G59" s="84"/>
      <c r="H59" s="84"/>
      <c r="I59" s="84"/>
      <c r="J59" s="84"/>
      <c r="K59" s="84"/>
    </row>
    <row r="60" spans="1:11" x14ac:dyDescent="0.3">
      <c r="A60" s="50"/>
      <c r="B60" s="50"/>
      <c r="C60" s="50"/>
      <c r="D60" s="50"/>
      <c r="F60" s="84"/>
      <c r="G60" s="84"/>
      <c r="H60" s="84"/>
      <c r="I60" s="84"/>
      <c r="J60" s="84"/>
      <c r="K60" s="84"/>
    </row>
    <row r="61" spans="1:11" x14ac:dyDescent="0.3">
      <c r="A61" s="50"/>
      <c r="B61" s="50"/>
      <c r="C61" s="50"/>
      <c r="D61" s="50"/>
      <c r="F61" s="84"/>
      <c r="G61" s="84"/>
      <c r="H61" s="84"/>
      <c r="I61" s="84"/>
      <c r="J61" s="84"/>
      <c r="K61" s="84"/>
    </row>
    <row r="62" spans="1:11" x14ac:dyDescent="0.3">
      <c r="A62" s="50"/>
      <c r="B62" s="50"/>
      <c r="C62" s="50"/>
      <c r="D62" s="50"/>
      <c r="F62" s="84"/>
      <c r="G62" s="84"/>
      <c r="H62" s="84"/>
      <c r="I62" s="84"/>
      <c r="J62" s="84"/>
      <c r="K62" s="84"/>
    </row>
    <row r="63" spans="1:11" x14ac:dyDescent="0.3">
      <c r="A63" s="50"/>
      <c r="B63" s="50"/>
      <c r="C63" s="50"/>
      <c r="D63" s="50"/>
      <c r="F63" s="84"/>
      <c r="G63" s="84"/>
      <c r="H63" s="84"/>
      <c r="I63" s="84"/>
      <c r="J63" s="84"/>
      <c r="K63" s="84"/>
    </row>
    <row r="64" spans="1:11" x14ac:dyDescent="0.3">
      <c r="A64" s="50"/>
      <c r="B64" s="50"/>
      <c r="C64" s="50"/>
      <c r="D64" s="50"/>
      <c r="F64" s="84"/>
      <c r="G64" s="84"/>
      <c r="H64" s="84"/>
      <c r="I64" s="84"/>
      <c r="J64" s="84"/>
      <c r="K64" s="84"/>
    </row>
    <row r="65" spans="1:11" x14ac:dyDescent="0.3">
      <c r="A65" s="50"/>
      <c r="B65" s="50"/>
      <c r="C65" s="50"/>
      <c r="D65" s="50"/>
      <c r="F65" s="84"/>
      <c r="G65" s="84"/>
      <c r="H65" s="84"/>
      <c r="I65" s="84"/>
      <c r="J65" s="84"/>
      <c r="K65" s="84"/>
    </row>
    <row r="66" spans="1:11" x14ac:dyDescent="0.3">
      <c r="A66" s="50"/>
      <c r="B66" s="50"/>
      <c r="C66" s="50"/>
      <c r="D66" s="50"/>
      <c r="F66" s="84"/>
      <c r="G66" s="84"/>
      <c r="H66" s="84"/>
      <c r="I66" s="84"/>
      <c r="J66" s="84"/>
      <c r="K66" s="84"/>
    </row>
    <row r="67" spans="1:11" x14ac:dyDescent="0.3">
      <c r="A67" s="50"/>
      <c r="B67" s="50"/>
      <c r="C67" s="50"/>
      <c r="D67" s="50"/>
      <c r="F67" s="84"/>
      <c r="G67" s="84"/>
      <c r="H67" s="84"/>
      <c r="I67" s="84"/>
      <c r="J67" s="84"/>
      <c r="K67" s="84"/>
    </row>
    <row r="68" spans="1:11" x14ac:dyDescent="0.3">
      <c r="A68" s="50"/>
      <c r="B68" s="50"/>
      <c r="C68" s="50"/>
      <c r="D68" s="50"/>
      <c r="F68" s="84"/>
      <c r="G68" s="84"/>
      <c r="H68" s="84"/>
      <c r="I68" s="84"/>
      <c r="J68" s="84"/>
      <c r="K68" s="84"/>
    </row>
    <row r="69" spans="1:11" x14ac:dyDescent="0.3">
      <c r="A69" s="50"/>
      <c r="B69" s="50"/>
      <c r="C69" s="50"/>
      <c r="D69" s="50"/>
      <c r="F69" s="84"/>
      <c r="G69" s="84"/>
      <c r="H69" s="84"/>
      <c r="I69" s="84"/>
      <c r="J69" s="84"/>
      <c r="K69" s="84"/>
    </row>
    <row r="70" spans="1:11" x14ac:dyDescent="0.3">
      <c r="A70" s="50"/>
      <c r="B70" s="50"/>
      <c r="C70" s="50"/>
      <c r="D70" s="50"/>
      <c r="F70" s="84"/>
      <c r="G70" s="84"/>
      <c r="H70" s="84"/>
      <c r="I70" s="84"/>
      <c r="J70" s="84"/>
      <c r="K70" s="84"/>
    </row>
    <row r="71" spans="1:11" x14ac:dyDescent="0.3">
      <c r="A71" s="50"/>
      <c r="B71" s="50"/>
      <c r="C71" s="50"/>
      <c r="D71" s="50"/>
      <c r="F71" s="84"/>
      <c r="G71" s="84"/>
      <c r="H71" s="84"/>
      <c r="I71" s="84"/>
      <c r="J71" s="84"/>
      <c r="K71" s="84"/>
    </row>
    <row r="72" spans="1:11" x14ac:dyDescent="0.3">
      <c r="A72" s="50"/>
      <c r="B72" s="50"/>
      <c r="C72" s="50"/>
      <c r="D72" s="50"/>
      <c r="F72" s="84"/>
      <c r="G72" s="84"/>
      <c r="H72" s="84"/>
      <c r="I72" s="84"/>
      <c r="J72" s="84"/>
      <c r="K72" s="84"/>
    </row>
    <row r="73" spans="1:11" x14ac:dyDescent="0.3">
      <c r="A73" s="50"/>
      <c r="B73" s="50"/>
      <c r="C73" s="50"/>
      <c r="D73" s="50"/>
      <c r="F73" s="84"/>
      <c r="G73" s="84"/>
      <c r="H73" s="84"/>
      <c r="I73" s="84"/>
      <c r="J73" s="84"/>
      <c r="K73" s="84"/>
    </row>
    <row r="74" spans="1:11" x14ac:dyDescent="0.3">
      <c r="A74" s="50"/>
      <c r="B74" s="50"/>
      <c r="C74" s="50"/>
      <c r="D74" s="50"/>
      <c r="F74" s="84"/>
      <c r="G74" s="84"/>
      <c r="H74" s="84"/>
      <c r="I74" s="84"/>
      <c r="J74" s="84"/>
      <c r="K74" s="84"/>
    </row>
    <row r="75" spans="1:11" x14ac:dyDescent="0.3">
      <c r="A75" s="50"/>
      <c r="B75" s="50"/>
      <c r="C75" s="50"/>
      <c r="D75" s="50"/>
      <c r="F75" s="84"/>
      <c r="G75" s="84"/>
      <c r="H75" s="84"/>
      <c r="I75" s="84"/>
      <c r="J75" s="84"/>
      <c r="K75" s="84"/>
    </row>
    <row r="76" spans="1:11" x14ac:dyDescent="0.3">
      <c r="A76" s="50"/>
      <c r="B76" s="50"/>
      <c r="C76" s="50"/>
      <c r="D76" s="50"/>
      <c r="F76" s="84"/>
      <c r="G76" s="84"/>
      <c r="H76" s="84"/>
      <c r="I76" s="84"/>
      <c r="J76" s="84"/>
      <c r="K76" s="84"/>
    </row>
    <row r="77" spans="1:11" x14ac:dyDescent="0.3">
      <c r="A77" s="50"/>
      <c r="B77" s="50"/>
      <c r="C77" s="50"/>
      <c r="D77" s="50"/>
      <c r="F77" s="84"/>
      <c r="G77" s="84"/>
      <c r="H77" s="84"/>
      <c r="I77" s="84"/>
      <c r="J77" s="84"/>
      <c r="K77" s="84"/>
    </row>
    <row r="78" spans="1:11" x14ac:dyDescent="0.3">
      <c r="A78" s="50"/>
      <c r="B78" s="50"/>
      <c r="C78" s="50"/>
      <c r="D78" s="50"/>
      <c r="F78" s="84"/>
      <c r="G78" s="84"/>
      <c r="H78" s="84"/>
      <c r="I78" s="84"/>
      <c r="J78" s="84"/>
      <c r="K78" s="84"/>
    </row>
    <row r="79" spans="1:11" x14ac:dyDescent="0.3">
      <c r="A79" s="50"/>
      <c r="B79" s="50"/>
      <c r="C79" s="50"/>
      <c r="D79" s="50"/>
      <c r="F79" s="84"/>
      <c r="G79" s="84"/>
      <c r="H79" s="84"/>
      <c r="I79" s="84"/>
      <c r="J79" s="84"/>
      <c r="K79" s="84"/>
    </row>
    <row r="80" spans="1:11" x14ac:dyDescent="0.3">
      <c r="A80" s="50"/>
      <c r="B80" s="50"/>
      <c r="C80" s="50"/>
      <c r="D80" s="50"/>
      <c r="F80" s="84"/>
      <c r="G80" s="84"/>
      <c r="H80" s="84"/>
      <c r="I80" s="84"/>
      <c r="J80" s="84"/>
      <c r="K80" s="84"/>
    </row>
    <row r="81" spans="1:11" x14ac:dyDescent="0.3">
      <c r="A81" s="50"/>
      <c r="B81" s="50"/>
      <c r="C81" s="50"/>
      <c r="D81" s="50"/>
      <c r="F81" s="84"/>
      <c r="G81" s="84"/>
      <c r="H81" s="84"/>
      <c r="I81" s="84"/>
      <c r="J81" s="84"/>
      <c r="K81" s="84"/>
    </row>
    <row r="82" spans="1:11" x14ac:dyDescent="0.3">
      <c r="A82" s="50"/>
      <c r="B82" s="50"/>
      <c r="C82" s="50"/>
      <c r="D82" s="50"/>
      <c r="F82" s="84"/>
      <c r="G82" s="84"/>
      <c r="H82" s="84"/>
      <c r="I82" s="84"/>
      <c r="J82" s="84"/>
      <c r="K82" s="84"/>
    </row>
    <row r="83" spans="1:11" x14ac:dyDescent="0.3">
      <c r="A83" s="50"/>
      <c r="B83" s="50"/>
      <c r="C83" s="50"/>
      <c r="D83" s="50"/>
      <c r="F83" s="84"/>
      <c r="G83" s="84"/>
      <c r="H83" s="84"/>
      <c r="I83" s="84"/>
      <c r="J83" s="84"/>
      <c r="K83" s="84"/>
    </row>
    <row r="84" spans="1:11" x14ac:dyDescent="0.3">
      <c r="A84" s="50"/>
      <c r="B84" s="50"/>
      <c r="C84" s="50"/>
      <c r="D84" s="50"/>
      <c r="F84" s="84"/>
      <c r="G84" s="84"/>
      <c r="H84" s="84"/>
      <c r="I84" s="84"/>
      <c r="J84" s="84"/>
      <c r="K84" s="84"/>
    </row>
    <row r="85" spans="1:11" x14ac:dyDescent="0.3">
      <c r="A85" s="50"/>
      <c r="B85" s="50"/>
      <c r="C85" s="50"/>
      <c r="D85" s="50"/>
      <c r="F85" s="84"/>
      <c r="G85" s="84"/>
      <c r="H85" s="84"/>
      <c r="I85" s="84"/>
      <c r="J85" s="84"/>
      <c r="K85" s="84"/>
    </row>
    <row r="86" spans="1:11" x14ac:dyDescent="0.3">
      <c r="A86" s="50"/>
      <c r="B86" s="50"/>
      <c r="C86" s="50"/>
      <c r="D86" s="50"/>
      <c r="F86" s="84"/>
      <c r="G86" s="84"/>
      <c r="H86" s="84"/>
      <c r="I86" s="84"/>
      <c r="J86" s="84"/>
      <c r="K86" s="84"/>
    </row>
    <row r="87" spans="1:11" x14ac:dyDescent="0.3">
      <c r="A87" s="50"/>
      <c r="B87" s="50"/>
      <c r="C87" s="50"/>
      <c r="D87" s="50"/>
      <c r="F87" s="84"/>
      <c r="G87" s="84"/>
      <c r="H87" s="84"/>
      <c r="I87" s="84"/>
      <c r="J87" s="84"/>
      <c r="K87" s="84"/>
    </row>
    <row r="88" spans="1:11" x14ac:dyDescent="0.3">
      <c r="A88" s="50"/>
      <c r="B88" s="50"/>
      <c r="C88" s="50"/>
      <c r="D88" s="50"/>
      <c r="F88" s="84"/>
      <c r="G88" s="84"/>
      <c r="H88" s="84"/>
      <c r="I88" s="84"/>
      <c r="J88" s="84"/>
      <c r="K88" s="84"/>
    </row>
    <row r="89" spans="1:11" x14ac:dyDescent="0.3">
      <c r="A89" s="50"/>
      <c r="B89" s="50"/>
      <c r="C89" s="50"/>
      <c r="D89" s="50"/>
      <c r="F89" s="84"/>
      <c r="G89" s="84"/>
      <c r="H89" s="84"/>
      <c r="I89" s="84"/>
      <c r="J89" s="84"/>
      <c r="K89" s="84"/>
    </row>
    <row r="90" spans="1:11" x14ac:dyDescent="0.3">
      <c r="A90" s="50"/>
      <c r="B90" s="50"/>
      <c r="C90" s="50"/>
      <c r="D90" s="50"/>
      <c r="F90" s="84"/>
      <c r="G90" s="84"/>
      <c r="H90" s="84"/>
      <c r="I90" s="84"/>
      <c r="J90" s="84"/>
      <c r="K90" s="84"/>
    </row>
    <row r="91" spans="1:11" x14ac:dyDescent="0.3">
      <c r="A91" s="50"/>
      <c r="B91" s="50"/>
      <c r="C91" s="50"/>
      <c r="D91" s="50"/>
      <c r="F91" s="84"/>
      <c r="G91" s="84"/>
      <c r="H91" s="84"/>
      <c r="I91" s="84"/>
      <c r="J91" s="84"/>
      <c r="K91" s="84"/>
    </row>
    <row r="92" spans="1:11" x14ac:dyDescent="0.3">
      <c r="A92" s="50"/>
      <c r="B92" s="50"/>
      <c r="C92" s="50"/>
      <c r="D92" s="50"/>
      <c r="F92" s="84"/>
      <c r="G92" s="84"/>
      <c r="H92" s="84"/>
      <c r="I92" s="84"/>
      <c r="J92" s="84"/>
      <c r="K92" s="84"/>
    </row>
    <row r="93" spans="1:11" x14ac:dyDescent="0.3">
      <c r="A93" s="50"/>
      <c r="B93" s="50"/>
      <c r="C93" s="50"/>
      <c r="D93" s="50"/>
      <c r="F93" s="84"/>
      <c r="G93" s="84"/>
      <c r="H93" s="84"/>
      <c r="I93" s="84"/>
      <c r="J93" s="84"/>
      <c r="K93" s="84"/>
    </row>
    <row r="94" spans="1:11" x14ac:dyDescent="0.3">
      <c r="A94" s="50"/>
      <c r="B94" s="50"/>
      <c r="C94" s="50"/>
      <c r="D94" s="50"/>
      <c r="F94" s="84"/>
      <c r="G94" s="84"/>
      <c r="H94" s="84"/>
      <c r="I94" s="84"/>
      <c r="J94" s="84"/>
      <c r="K94" s="84"/>
    </row>
    <row r="95" spans="1:11" x14ac:dyDescent="0.3">
      <c r="A95" s="50"/>
      <c r="B95" s="50"/>
      <c r="C95" s="50"/>
      <c r="D95" s="50"/>
      <c r="F95" s="84"/>
      <c r="G95" s="84"/>
      <c r="H95" s="84"/>
      <c r="I95" s="84"/>
      <c r="J95" s="84"/>
      <c r="K95" s="84"/>
    </row>
    <row r="96" spans="1:11" x14ac:dyDescent="0.3">
      <c r="A96" s="50"/>
      <c r="B96" s="50"/>
      <c r="C96" s="50"/>
      <c r="D96" s="50"/>
      <c r="F96" s="84"/>
      <c r="G96" s="84"/>
      <c r="H96" s="84"/>
      <c r="I96" s="84"/>
      <c r="J96" s="84"/>
      <c r="K96" s="84"/>
    </row>
    <row r="97" spans="1:11" x14ac:dyDescent="0.3">
      <c r="A97" s="50"/>
      <c r="B97" s="50"/>
      <c r="C97" s="50"/>
      <c r="D97" s="50"/>
      <c r="F97" s="84"/>
      <c r="G97" s="84"/>
      <c r="H97" s="84"/>
      <c r="I97" s="84"/>
      <c r="J97" s="84"/>
      <c r="K97" s="84"/>
    </row>
    <row r="98" spans="1:11" x14ac:dyDescent="0.3">
      <c r="A98" s="50"/>
      <c r="B98" s="50"/>
      <c r="C98" s="50"/>
      <c r="D98" s="50"/>
      <c r="F98" s="84"/>
      <c r="G98" s="84"/>
      <c r="H98" s="84"/>
      <c r="I98" s="84"/>
      <c r="J98" s="84"/>
      <c r="K98" s="84"/>
    </row>
    <row r="99" spans="1:11" x14ac:dyDescent="0.3">
      <c r="A99" s="50"/>
      <c r="B99" s="50"/>
      <c r="C99" s="50"/>
      <c r="D99" s="50"/>
      <c r="F99" s="84"/>
      <c r="G99" s="84"/>
      <c r="H99" s="84"/>
      <c r="I99" s="84"/>
      <c r="J99" s="84"/>
      <c r="K99" s="84"/>
    </row>
    <row r="100" spans="1:11" x14ac:dyDescent="0.3">
      <c r="A100" s="50"/>
      <c r="B100" s="50"/>
      <c r="C100" s="50"/>
      <c r="D100" s="50"/>
      <c r="F100" s="84"/>
      <c r="G100" s="84"/>
      <c r="H100" s="84"/>
      <c r="I100" s="84"/>
      <c r="J100" s="84"/>
      <c r="K100" s="84"/>
    </row>
    <row r="101" spans="1:11" x14ac:dyDescent="0.3">
      <c r="A101" s="50"/>
      <c r="B101" s="50"/>
      <c r="C101" s="50"/>
      <c r="D101" s="50"/>
      <c r="F101" s="84"/>
      <c r="G101" s="84"/>
      <c r="H101" s="84"/>
      <c r="I101" s="84"/>
      <c r="J101" s="84"/>
      <c r="K101" s="84"/>
    </row>
    <row r="102" spans="1:11" x14ac:dyDescent="0.3">
      <c r="A102" s="50"/>
      <c r="B102" s="50"/>
      <c r="C102" s="50"/>
      <c r="D102" s="50"/>
      <c r="F102" s="84"/>
      <c r="G102" s="84"/>
      <c r="H102" s="84"/>
      <c r="I102" s="84"/>
      <c r="J102" s="84"/>
      <c r="K102" s="84"/>
    </row>
    <row r="103" spans="1:11" x14ac:dyDescent="0.3">
      <c r="A103" s="50"/>
      <c r="B103" s="50"/>
      <c r="C103" s="50"/>
      <c r="D103" s="50"/>
      <c r="F103" s="84"/>
      <c r="G103" s="84"/>
      <c r="H103" s="84"/>
      <c r="I103" s="84"/>
      <c r="J103" s="84"/>
      <c r="K103" s="84"/>
    </row>
    <row r="104" spans="1:11" x14ac:dyDescent="0.3">
      <c r="A104" s="50"/>
      <c r="B104" s="50"/>
      <c r="C104" s="50"/>
      <c r="D104" s="50"/>
      <c r="F104" s="84"/>
      <c r="G104" s="84"/>
      <c r="H104" s="84"/>
      <c r="I104" s="84"/>
      <c r="J104" s="84"/>
      <c r="K104" s="84"/>
    </row>
    <row r="105" spans="1:11" x14ac:dyDescent="0.3">
      <c r="A105" s="50"/>
      <c r="B105" s="50"/>
      <c r="C105" s="50"/>
      <c r="D105" s="50"/>
      <c r="F105" s="84"/>
      <c r="G105" s="84"/>
      <c r="H105" s="84"/>
      <c r="I105" s="84"/>
      <c r="J105" s="84"/>
      <c r="K105" s="84"/>
    </row>
    <row r="106" spans="1:11" x14ac:dyDescent="0.3">
      <c r="A106" s="50"/>
      <c r="B106" s="50"/>
      <c r="C106" s="50"/>
      <c r="D106" s="50"/>
      <c r="F106" s="84"/>
      <c r="G106" s="84"/>
      <c r="H106" s="84"/>
      <c r="I106" s="84"/>
      <c r="J106" s="84"/>
      <c r="K106" s="84"/>
    </row>
    <row r="107" spans="1:11" x14ac:dyDescent="0.3">
      <c r="A107" s="50"/>
      <c r="B107" s="50"/>
      <c r="C107" s="50"/>
      <c r="D107" s="50"/>
      <c r="F107" s="84"/>
      <c r="G107" s="84"/>
      <c r="H107" s="84"/>
      <c r="I107" s="84"/>
      <c r="J107" s="84"/>
      <c r="K107" s="84"/>
    </row>
    <row r="108" spans="1:11" x14ac:dyDescent="0.3">
      <c r="A108" s="50"/>
      <c r="B108" s="50"/>
      <c r="C108" s="50"/>
      <c r="D108" s="50"/>
      <c r="F108" s="84"/>
      <c r="G108" s="84"/>
      <c r="H108" s="84"/>
      <c r="I108" s="84"/>
      <c r="J108" s="84"/>
      <c r="K108" s="84"/>
    </row>
    <row r="109" spans="1:11" x14ac:dyDescent="0.3">
      <c r="A109" s="50"/>
      <c r="B109" s="50"/>
      <c r="C109" s="50"/>
      <c r="D109" s="50"/>
      <c r="F109" s="84"/>
      <c r="G109" s="84"/>
      <c r="H109" s="84"/>
      <c r="I109" s="84"/>
      <c r="J109" s="84"/>
      <c r="K109" s="84"/>
    </row>
    <row r="110" spans="1:11" x14ac:dyDescent="0.3">
      <c r="A110" s="50"/>
      <c r="B110" s="50"/>
      <c r="C110" s="50"/>
      <c r="D110" s="50"/>
      <c r="F110" s="84"/>
      <c r="G110" s="84"/>
      <c r="H110" s="84"/>
      <c r="I110" s="84"/>
      <c r="J110" s="84"/>
      <c r="K110" s="84"/>
    </row>
    <row r="111" spans="1:11" x14ac:dyDescent="0.3">
      <c r="A111" s="50"/>
      <c r="B111" s="50"/>
      <c r="C111" s="50"/>
      <c r="D111" s="50"/>
      <c r="F111" s="84"/>
      <c r="G111" s="84"/>
      <c r="H111" s="84"/>
      <c r="I111" s="84"/>
      <c r="J111" s="84"/>
      <c r="K111" s="84"/>
    </row>
    <row r="112" spans="1:11" x14ac:dyDescent="0.3">
      <c r="A112" s="50"/>
      <c r="B112" s="50"/>
      <c r="C112" s="50"/>
      <c r="D112" s="50"/>
      <c r="F112" s="84"/>
      <c r="G112" s="84"/>
      <c r="H112" s="84"/>
      <c r="I112" s="84"/>
      <c r="J112" s="84"/>
      <c r="K112" s="84"/>
    </row>
    <row r="113" spans="1:11" x14ac:dyDescent="0.3">
      <c r="A113" s="50"/>
      <c r="B113" s="50"/>
      <c r="C113" s="50"/>
      <c r="D113" s="50"/>
      <c r="F113" s="84"/>
      <c r="G113" s="84"/>
      <c r="H113" s="84"/>
      <c r="I113" s="84"/>
      <c r="J113" s="84"/>
      <c r="K113" s="84"/>
    </row>
    <row r="114" spans="1:11" x14ac:dyDescent="0.3">
      <c r="A114" s="50"/>
      <c r="B114" s="50"/>
      <c r="C114" s="50"/>
      <c r="D114" s="50"/>
      <c r="F114" s="84"/>
      <c r="G114" s="84"/>
      <c r="H114" s="84"/>
      <c r="I114" s="84"/>
      <c r="J114" s="84"/>
      <c r="K114" s="84"/>
    </row>
    <row r="115" spans="1:11" x14ac:dyDescent="0.3">
      <c r="A115" s="50"/>
      <c r="B115" s="50"/>
      <c r="C115" s="50"/>
      <c r="D115" s="50"/>
      <c r="F115" s="84"/>
      <c r="G115" s="84"/>
      <c r="H115" s="84"/>
      <c r="I115" s="84"/>
      <c r="J115" s="84"/>
      <c r="K115" s="84"/>
    </row>
    <row r="116" spans="1:11" x14ac:dyDescent="0.3">
      <c r="A116" s="50"/>
      <c r="B116" s="50"/>
      <c r="C116" s="50"/>
      <c r="D116" s="50"/>
      <c r="F116" s="84"/>
      <c r="G116" s="84"/>
      <c r="H116" s="84"/>
      <c r="I116" s="84"/>
      <c r="J116" s="84"/>
      <c r="K116" s="84"/>
    </row>
    <row r="117" spans="1:11" x14ac:dyDescent="0.3">
      <c r="A117" s="50"/>
      <c r="B117" s="50"/>
      <c r="C117" s="50"/>
      <c r="D117" s="50"/>
      <c r="F117" s="84"/>
      <c r="G117" s="84"/>
      <c r="H117" s="84"/>
      <c r="I117" s="84"/>
      <c r="J117" s="84"/>
      <c r="K117" s="84"/>
    </row>
    <row r="118" spans="1:11" x14ac:dyDescent="0.3">
      <c r="A118" s="50"/>
      <c r="B118" s="50"/>
      <c r="C118" s="50"/>
      <c r="D118" s="50"/>
      <c r="F118" s="84"/>
      <c r="G118" s="84"/>
      <c r="H118" s="84"/>
      <c r="I118" s="84"/>
      <c r="J118" s="84"/>
      <c r="K118" s="84"/>
    </row>
    <row r="119" spans="1:11" x14ac:dyDescent="0.3">
      <c r="A119" s="50"/>
      <c r="B119" s="50"/>
      <c r="C119" s="50"/>
      <c r="D119" s="50"/>
      <c r="F119" s="84"/>
      <c r="G119" s="84"/>
      <c r="H119" s="84"/>
      <c r="I119" s="84"/>
      <c r="J119" s="84"/>
      <c r="K119" s="84"/>
    </row>
    <row r="120" spans="1:11" x14ac:dyDescent="0.3">
      <c r="A120" s="50"/>
      <c r="B120" s="50"/>
      <c r="C120" s="50"/>
      <c r="D120" s="50"/>
      <c r="F120" s="84"/>
      <c r="G120" s="84"/>
      <c r="H120" s="84"/>
      <c r="I120" s="84"/>
      <c r="J120" s="84"/>
      <c r="K120" s="84"/>
    </row>
    <row r="121" spans="1:11" x14ac:dyDescent="0.3">
      <c r="A121" s="50"/>
      <c r="B121" s="50"/>
      <c r="C121" s="50"/>
      <c r="D121" s="50"/>
      <c r="F121" s="84"/>
      <c r="G121" s="84"/>
      <c r="H121" s="84"/>
      <c r="I121" s="84"/>
      <c r="J121" s="84"/>
      <c r="K121" s="84"/>
    </row>
    <row r="122" spans="1:11" x14ac:dyDescent="0.3">
      <c r="A122" s="50"/>
      <c r="B122" s="50"/>
      <c r="C122" s="50"/>
      <c r="D122" s="50"/>
      <c r="F122" s="84"/>
      <c r="G122" s="84"/>
      <c r="H122" s="84"/>
      <c r="I122" s="84"/>
      <c r="J122" s="84"/>
      <c r="K122" s="84"/>
    </row>
    <row r="123" spans="1:11" x14ac:dyDescent="0.3">
      <c r="A123" s="50"/>
      <c r="B123" s="50"/>
      <c r="C123" s="50"/>
      <c r="D123" s="50"/>
      <c r="F123" s="84"/>
      <c r="G123" s="84"/>
      <c r="H123" s="84"/>
      <c r="I123" s="84"/>
      <c r="J123" s="84"/>
      <c r="K123" s="84"/>
    </row>
    <row r="124" spans="1:11" x14ac:dyDescent="0.3">
      <c r="A124" s="50"/>
      <c r="B124" s="50"/>
      <c r="C124" s="50"/>
      <c r="D124" s="50"/>
      <c r="F124" s="84"/>
      <c r="G124" s="84"/>
      <c r="H124" s="84"/>
      <c r="I124" s="84"/>
      <c r="J124" s="84"/>
      <c r="K124" s="84"/>
    </row>
    <row r="125" spans="1:11" x14ac:dyDescent="0.3">
      <c r="A125" s="50"/>
      <c r="B125" s="50"/>
      <c r="C125" s="50"/>
      <c r="D125" s="50"/>
      <c r="F125" s="84"/>
      <c r="G125" s="84"/>
      <c r="H125" s="84"/>
      <c r="I125" s="84"/>
      <c r="J125" s="84"/>
      <c r="K125" s="84"/>
    </row>
    <row r="126" spans="1:11" x14ac:dyDescent="0.3">
      <c r="A126" s="50"/>
      <c r="B126" s="50"/>
      <c r="C126" s="50"/>
      <c r="D126" s="50"/>
      <c r="F126" s="84"/>
      <c r="G126" s="84"/>
      <c r="H126" s="84"/>
      <c r="I126" s="84"/>
      <c r="J126" s="84"/>
      <c r="K126" s="84"/>
    </row>
    <row r="127" spans="1:11" x14ac:dyDescent="0.3">
      <c r="A127" s="50"/>
      <c r="B127" s="50"/>
      <c r="C127" s="50"/>
      <c r="D127" s="50"/>
      <c r="F127" s="84"/>
      <c r="G127" s="84"/>
      <c r="H127" s="84"/>
      <c r="I127" s="84"/>
      <c r="J127" s="84"/>
      <c r="K127" s="84"/>
    </row>
    <row r="128" spans="1:11" x14ac:dyDescent="0.3">
      <c r="A128" s="50"/>
      <c r="B128" s="50"/>
      <c r="C128" s="50"/>
      <c r="D128" s="50"/>
      <c r="F128" s="84"/>
      <c r="G128" s="84"/>
      <c r="H128" s="84"/>
      <c r="I128" s="84"/>
      <c r="J128" s="84"/>
      <c r="K128" s="84"/>
    </row>
    <row r="129" spans="1:11" x14ac:dyDescent="0.3">
      <c r="A129" s="50"/>
      <c r="B129" s="50"/>
      <c r="C129" s="50"/>
      <c r="D129" s="50"/>
      <c r="F129" s="84"/>
      <c r="G129" s="84"/>
      <c r="H129" s="84"/>
      <c r="I129" s="84"/>
      <c r="J129" s="84"/>
      <c r="K129" s="84"/>
    </row>
    <row r="130" spans="1:11" x14ac:dyDescent="0.3">
      <c r="A130" s="50"/>
      <c r="B130" s="50"/>
      <c r="C130" s="50"/>
      <c r="D130" s="50"/>
      <c r="F130" s="84"/>
      <c r="G130" s="84"/>
      <c r="H130" s="84"/>
      <c r="I130" s="84"/>
      <c r="J130" s="84"/>
      <c r="K130" s="84"/>
    </row>
    <row r="131" spans="1:11" x14ac:dyDescent="0.3">
      <c r="A131" s="50"/>
      <c r="B131" s="50"/>
      <c r="C131" s="50"/>
      <c r="D131" s="50"/>
      <c r="F131" s="84"/>
      <c r="G131" s="84"/>
      <c r="H131" s="84"/>
      <c r="I131" s="84"/>
      <c r="J131" s="84"/>
      <c r="K131" s="84"/>
    </row>
    <row r="132" spans="1:11" x14ac:dyDescent="0.3">
      <c r="A132" s="50"/>
      <c r="B132" s="50"/>
      <c r="C132" s="50"/>
      <c r="D132" s="50"/>
      <c r="F132" s="84"/>
      <c r="G132" s="84"/>
      <c r="H132" s="84"/>
      <c r="I132" s="84"/>
      <c r="J132" s="84"/>
      <c r="K132" s="84"/>
    </row>
    <row r="133" spans="1:11" x14ac:dyDescent="0.3">
      <c r="A133" s="50"/>
      <c r="B133" s="50"/>
      <c r="C133" s="50"/>
      <c r="D133" s="50"/>
      <c r="F133" s="84"/>
      <c r="G133" s="84"/>
      <c r="H133" s="84"/>
      <c r="I133" s="84"/>
      <c r="J133" s="84"/>
      <c r="K133" s="84"/>
    </row>
    <row r="134" spans="1:11" x14ac:dyDescent="0.3">
      <c r="A134" s="50"/>
      <c r="B134" s="50"/>
      <c r="C134" s="50"/>
      <c r="D134" s="50"/>
      <c r="F134" s="84"/>
      <c r="G134" s="84"/>
      <c r="H134" s="84"/>
      <c r="I134" s="84"/>
      <c r="J134" s="84"/>
      <c r="K134" s="84"/>
    </row>
    <row r="135" spans="1:11" x14ac:dyDescent="0.3">
      <c r="A135" s="50"/>
      <c r="B135" s="50"/>
      <c r="C135" s="50"/>
      <c r="D135" s="50"/>
      <c r="F135" s="84"/>
      <c r="G135" s="84"/>
      <c r="H135" s="84"/>
      <c r="I135" s="84"/>
      <c r="J135" s="84"/>
      <c r="K135" s="84"/>
    </row>
    <row r="136" spans="1:11" x14ac:dyDescent="0.3">
      <c r="A136" s="50"/>
      <c r="B136" s="50"/>
      <c r="C136" s="50"/>
      <c r="D136" s="50"/>
      <c r="F136" s="84"/>
      <c r="G136" s="84"/>
      <c r="H136" s="84"/>
      <c r="I136" s="84"/>
      <c r="J136" s="84"/>
      <c r="K136" s="84"/>
    </row>
    <row r="137" spans="1:11" x14ac:dyDescent="0.3">
      <c r="A137" s="50"/>
      <c r="B137" s="50"/>
      <c r="C137" s="50"/>
      <c r="D137" s="50"/>
      <c r="F137" s="84"/>
      <c r="G137" s="84"/>
      <c r="H137" s="84"/>
      <c r="I137" s="84"/>
      <c r="J137" s="84"/>
      <c r="K137" s="84"/>
    </row>
    <row r="138" spans="1:11" x14ac:dyDescent="0.3">
      <c r="A138" s="50"/>
      <c r="B138" s="50"/>
      <c r="C138" s="50"/>
      <c r="D138" s="50"/>
      <c r="F138" s="84"/>
      <c r="G138" s="84"/>
      <c r="H138" s="84"/>
      <c r="I138" s="84"/>
      <c r="J138" s="84"/>
      <c r="K138" s="84"/>
    </row>
    <row r="139" spans="1:11" x14ac:dyDescent="0.3">
      <c r="A139" s="50"/>
      <c r="B139" s="50"/>
      <c r="C139" s="50"/>
      <c r="D139" s="50"/>
      <c r="F139" s="84"/>
      <c r="G139" s="84"/>
      <c r="H139" s="84"/>
      <c r="I139" s="84"/>
      <c r="J139" s="84"/>
      <c r="K139" s="84"/>
    </row>
    <row r="140" spans="1:11" x14ac:dyDescent="0.3">
      <c r="A140" s="50"/>
      <c r="B140" s="50"/>
      <c r="C140" s="50"/>
      <c r="D140" s="50"/>
      <c r="F140" s="84"/>
      <c r="G140" s="84"/>
      <c r="H140" s="84"/>
      <c r="I140" s="84"/>
      <c r="J140" s="84"/>
      <c r="K140" s="84"/>
    </row>
    <row r="141" spans="1:11" x14ac:dyDescent="0.3">
      <c r="A141" s="50"/>
      <c r="B141" s="50"/>
      <c r="C141" s="50"/>
      <c r="D141" s="50"/>
      <c r="F141" s="84"/>
      <c r="G141" s="84"/>
      <c r="H141" s="84"/>
      <c r="I141" s="84"/>
      <c r="J141" s="84"/>
      <c r="K141" s="84"/>
    </row>
    <row r="142" spans="1:11" x14ac:dyDescent="0.3">
      <c r="A142" s="50"/>
      <c r="B142" s="50"/>
      <c r="C142" s="50"/>
      <c r="D142" s="50"/>
      <c r="F142" s="84"/>
      <c r="G142" s="84"/>
      <c r="H142" s="84"/>
      <c r="I142" s="84"/>
      <c r="J142" s="84"/>
      <c r="K142" s="84"/>
    </row>
    <row r="143" spans="1:11" x14ac:dyDescent="0.3">
      <c r="A143" s="50"/>
      <c r="B143" s="50"/>
      <c r="C143" s="50"/>
      <c r="D143" s="50"/>
      <c r="F143" s="84"/>
      <c r="G143" s="84"/>
      <c r="H143" s="84"/>
      <c r="I143" s="84"/>
      <c r="J143" s="84"/>
      <c r="K143" s="84"/>
    </row>
    <row r="144" spans="1:11" x14ac:dyDescent="0.3">
      <c r="A144" s="50"/>
      <c r="B144" s="50"/>
      <c r="C144" s="50"/>
      <c r="D144" s="50"/>
      <c r="F144" s="84"/>
      <c r="G144" s="84"/>
      <c r="H144" s="84"/>
      <c r="I144" s="84"/>
      <c r="J144" s="84"/>
      <c r="K144" s="84"/>
    </row>
    <row r="145" spans="1:11" x14ac:dyDescent="0.3">
      <c r="A145" s="50"/>
      <c r="B145" s="50"/>
      <c r="C145" s="50"/>
      <c r="D145" s="50"/>
      <c r="F145" s="84"/>
      <c r="G145" s="84"/>
      <c r="H145" s="84"/>
      <c r="I145" s="84"/>
      <c r="J145" s="84"/>
      <c r="K145" s="84"/>
    </row>
    <row r="146" spans="1:11" x14ac:dyDescent="0.3">
      <c r="A146" s="50"/>
      <c r="B146" s="50"/>
      <c r="C146" s="50"/>
      <c r="D146" s="50"/>
      <c r="F146" s="84"/>
      <c r="G146" s="84"/>
      <c r="H146" s="84"/>
      <c r="I146" s="84"/>
      <c r="J146" s="84"/>
      <c r="K146" s="84"/>
    </row>
    <row r="147" spans="1:11" x14ac:dyDescent="0.3">
      <c r="A147" s="50"/>
      <c r="B147" s="50"/>
      <c r="C147" s="50"/>
      <c r="D147" s="50"/>
      <c r="F147" s="84"/>
      <c r="G147" s="84"/>
      <c r="H147" s="84"/>
      <c r="I147" s="84"/>
      <c r="J147" s="84"/>
      <c r="K147" s="84"/>
    </row>
    <row r="148" spans="1:11" x14ac:dyDescent="0.3">
      <c r="A148" s="50"/>
      <c r="B148" s="50"/>
      <c r="C148" s="50"/>
      <c r="D148" s="50"/>
      <c r="F148" s="84"/>
      <c r="G148" s="84"/>
      <c r="H148" s="84"/>
      <c r="I148" s="84"/>
      <c r="J148" s="84"/>
      <c r="K148" s="84"/>
    </row>
    <row r="149" spans="1:11" x14ac:dyDescent="0.3">
      <c r="A149" s="50"/>
      <c r="B149" s="50"/>
      <c r="C149" s="50"/>
      <c r="D149" s="50"/>
      <c r="F149" s="84"/>
      <c r="G149" s="84"/>
      <c r="H149" s="84"/>
      <c r="I149" s="84"/>
      <c r="J149" s="84"/>
      <c r="K149" s="84"/>
    </row>
    <row r="150" spans="1:11" x14ac:dyDescent="0.3">
      <c r="A150" s="50"/>
      <c r="B150" s="50"/>
      <c r="C150" s="50"/>
      <c r="D150" s="50"/>
      <c r="F150" s="84"/>
      <c r="G150" s="84"/>
      <c r="H150" s="84"/>
      <c r="I150" s="84"/>
      <c r="J150" s="84"/>
      <c r="K150" s="84"/>
    </row>
    <row r="151" spans="1:11" x14ac:dyDescent="0.3">
      <c r="A151" s="50"/>
      <c r="B151" s="50"/>
      <c r="C151" s="50"/>
      <c r="D151" s="50"/>
      <c r="F151" s="84"/>
      <c r="G151" s="84"/>
      <c r="H151" s="84"/>
      <c r="I151" s="84"/>
      <c r="J151" s="84"/>
      <c r="K151" s="84"/>
    </row>
    <row r="152" spans="1:11" x14ac:dyDescent="0.3">
      <c r="A152" s="50"/>
      <c r="B152" s="50"/>
      <c r="C152" s="50"/>
      <c r="D152" s="50"/>
      <c r="F152" s="84"/>
      <c r="G152" s="84"/>
      <c r="H152" s="84"/>
      <c r="I152" s="84"/>
      <c r="J152" s="84"/>
      <c r="K152" s="84"/>
    </row>
    <row r="153" spans="1:11" x14ac:dyDescent="0.3">
      <c r="A153" s="50"/>
      <c r="B153" s="50"/>
      <c r="C153" s="50"/>
      <c r="D153" s="50"/>
      <c r="F153" s="84"/>
      <c r="G153" s="84"/>
      <c r="H153" s="84"/>
      <c r="I153" s="84"/>
      <c r="J153" s="84"/>
      <c r="K153" s="84"/>
    </row>
    <row r="154" spans="1:11" x14ac:dyDescent="0.3">
      <c r="A154" s="50"/>
      <c r="B154" s="50"/>
      <c r="C154" s="50"/>
      <c r="D154" s="50"/>
      <c r="F154" s="84"/>
      <c r="G154" s="84"/>
      <c r="H154" s="84"/>
      <c r="I154" s="84"/>
      <c r="J154" s="84"/>
      <c r="K154" s="84"/>
    </row>
    <row r="155" spans="1:11" x14ac:dyDescent="0.3">
      <c r="A155" s="50"/>
      <c r="B155" s="50"/>
      <c r="C155" s="50"/>
      <c r="D155" s="50"/>
      <c r="F155" s="84"/>
      <c r="G155" s="84"/>
      <c r="H155" s="84"/>
      <c r="I155" s="84"/>
      <c r="J155" s="84"/>
      <c r="K155" s="84"/>
    </row>
    <row r="156" spans="1:11" x14ac:dyDescent="0.3">
      <c r="A156" s="50"/>
      <c r="B156" s="50"/>
      <c r="C156" s="50"/>
      <c r="D156" s="50"/>
      <c r="F156" s="84"/>
      <c r="G156" s="84"/>
      <c r="H156" s="84"/>
      <c r="I156" s="84"/>
      <c r="J156" s="84"/>
      <c r="K156" s="84"/>
    </row>
    <row r="157" spans="1:11" x14ac:dyDescent="0.3">
      <c r="A157" s="50"/>
      <c r="B157" s="50"/>
      <c r="C157" s="50"/>
      <c r="D157" s="50"/>
      <c r="F157" s="84"/>
      <c r="G157" s="84"/>
      <c r="H157" s="84"/>
      <c r="I157" s="84"/>
      <c r="J157" s="84"/>
      <c r="K157" s="84"/>
    </row>
    <row r="158" spans="1:11" x14ac:dyDescent="0.3">
      <c r="A158" s="50"/>
      <c r="B158" s="50"/>
      <c r="C158" s="50"/>
      <c r="D158" s="50"/>
      <c r="F158" s="84"/>
      <c r="G158" s="84"/>
      <c r="H158" s="84"/>
      <c r="I158" s="84"/>
      <c r="J158" s="84"/>
      <c r="K158" s="84"/>
    </row>
    <row r="159" spans="1:11" x14ac:dyDescent="0.3">
      <c r="A159" s="50"/>
      <c r="B159" s="50"/>
      <c r="C159" s="50"/>
      <c r="D159" s="50"/>
      <c r="F159" s="84"/>
      <c r="G159" s="84"/>
      <c r="H159" s="84"/>
      <c r="I159" s="84"/>
      <c r="J159" s="84"/>
      <c r="K159" s="84"/>
    </row>
    <row r="160" spans="1:11" x14ac:dyDescent="0.3">
      <c r="A160" s="50"/>
      <c r="B160" s="50"/>
      <c r="C160" s="50"/>
      <c r="D160" s="50"/>
      <c r="F160" s="84"/>
      <c r="G160" s="84"/>
      <c r="H160" s="84"/>
      <c r="I160" s="84"/>
      <c r="J160" s="84"/>
      <c r="K160" s="84"/>
    </row>
    <row r="161" spans="1:11" x14ac:dyDescent="0.3">
      <c r="A161" s="50"/>
      <c r="B161" s="50"/>
      <c r="C161" s="50"/>
      <c r="D161" s="50"/>
      <c r="F161" s="84"/>
      <c r="G161" s="84"/>
      <c r="H161" s="84"/>
      <c r="I161" s="84"/>
      <c r="J161" s="84"/>
      <c r="K161" s="84"/>
    </row>
    <row r="162" spans="1:11" x14ac:dyDescent="0.3">
      <c r="A162" s="50"/>
      <c r="B162" s="50"/>
      <c r="C162" s="50"/>
      <c r="D162" s="50"/>
      <c r="F162" s="84"/>
      <c r="G162" s="84"/>
      <c r="H162" s="84"/>
      <c r="I162" s="84"/>
      <c r="J162" s="84"/>
      <c r="K162" s="84"/>
    </row>
    <row r="163" spans="1:11" x14ac:dyDescent="0.3">
      <c r="A163" s="50"/>
      <c r="B163" s="50"/>
      <c r="C163" s="50"/>
      <c r="D163" s="50"/>
      <c r="F163" s="84"/>
      <c r="G163" s="84"/>
      <c r="H163" s="84"/>
      <c r="I163" s="84"/>
      <c r="J163" s="84"/>
      <c r="K163" s="84"/>
    </row>
    <row r="164" spans="1:11" x14ac:dyDescent="0.3">
      <c r="A164" s="50"/>
      <c r="B164" s="50"/>
      <c r="C164" s="50"/>
      <c r="D164" s="50"/>
      <c r="F164" s="84"/>
      <c r="G164" s="84"/>
      <c r="H164" s="84"/>
      <c r="I164" s="84"/>
      <c r="J164" s="84"/>
      <c r="K164" s="84"/>
    </row>
    <row r="165" spans="1:11" x14ac:dyDescent="0.3">
      <c r="A165" s="50"/>
      <c r="B165" s="50"/>
      <c r="C165" s="50"/>
      <c r="D165" s="50"/>
      <c r="F165" s="84"/>
      <c r="G165" s="84"/>
      <c r="H165" s="84"/>
      <c r="I165" s="84"/>
      <c r="J165" s="84"/>
      <c r="K165" s="84"/>
    </row>
    <row r="166" spans="1:11" x14ac:dyDescent="0.3">
      <c r="A166" s="50"/>
      <c r="B166" s="50"/>
      <c r="C166" s="50"/>
      <c r="D166" s="50"/>
      <c r="F166" s="84"/>
      <c r="G166" s="84"/>
      <c r="H166" s="84"/>
      <c r="I166" s="84"/>
      <c r="J166" s="84"/>
      <c r="K166" s="84"/>
    </row>
    <row r="167" spans="1:11" x14ac:dyDescent="0.3">
      <c r="A167" s="50"/>
      <c r="B167" s="50"/>
      <c r="C167" s="50"/>
      <c r="D167" s="50"/>
      <c r="F167" s="84"/>
      <c r="G167" s="84"/>
      <c r="H167" s="84"/>
      <c r="I167" s="84"/>
      <c r="J167" s="84"/>
      <c r="K167" s="84"/>
    </row>
    <row r="168" spans="1:11" x14ac:dyDescent="0.3">
      <c r="A168" s="50"/>
      <c r="B168" s="50"/>
      <c r="C168" s="50"/>
      <c r="D168" s="50"/>
      <c r="F168" s="84"/>
      <c r="G168" s="84"/>
      <c r="H168" s="84"/>
      <c r="I168" s="84"/>
      <c r="J168" s="84"/>
      <c r="K168" s="84"/>
    </row>
    <row r="169" spans="1:11" x14ac:dyDescent="0.3">
      <c r="A169" s="50"/>
      <c r="B169" s="50"/>
      <c r="C169" s="50"/>
      <c r="D169" s="50"/>
      <c r="F169" s="84"/>
      <c r="G169" s="84"/>
      <c r="H169" s="84"/>
      <c r="I169" s="84"/>
      <c r="J169" s="84"/>
      <c r="K169" s="84"/>
    </row>
    <row r="170" spans="1:11" x14ac:dyDescent="0.3">
      <c r="A170" s="50"/>
      <c r="B170" s="50"/>
      <c r="C170" s="50"/>
      <c r="D170" s="50"/>
      <c r="F170" s="84"/>
      <c r="G170" s="84"/>
      <c r="H170" s="84"/>
      <c r="I170" s="84"/>
      <c r="J170" s="84"/>
      <c r="K170" s="84"/>
    </row>
    <row r="171" spans="1:11" x14ac:dyDescent="0.3">
      <c r="A171" s="50"/>
      <c r="B171" s="50"/>
      <c r="C171" s="50"/>
      <c r="D171" s="50"/>
      <c r="F171" s="84"/>
      <c r="G171" s="84"/>
      <c r="H171" s="84"/>
      <c r="I171" s="84"/>
      <c r="J171" s="84"/>
      <c r="K171" s="84"/>
    </row>
    <row r="172" spans="1:11" x14ac:dyDescent="0.3">
      <c r="A172" s="50"/>
      <c r="B172" s="50"/>
      <c r="C172" s="50"/>
      <c r="D172" s="50"/>
      <c r="F172" s="84"/>
      <c r="G172" s="84"/>
      <c r="H172" s="84"/>
      <c r="I172" s="84"/>
      <c r="J172" s="84"/>
      <c r="K172" s="84"/>
    </row>
    <row r="173" spans="1:11" x14ac:dyDescent="0.3">
      <c r="A173" s="50"/>
      <c r="B173" s="50"/>
      <c r="C173" s="50"/>
      <c r="D173" s="50"/>
      <c r="F173" s="84"/>
      <c r="G173" s="84"/>
      <c r="H173" s="84"/>
      <c r="I173" s="84"/>
      <c r="J173" s="84"/>
      <c r="K173" s="84"/>
    </row>
    <row r="174" spans="1:11" x14ac:dyDescent="0.3">
      <c r="A174" s="50"/>
      <c r="B174" s="50"/>
      <c r="C174" s="50"/>
      <c r="D174" s="50"/>
      <c r="F174" s="84"/>
      <c r="G174" s="84"/>
      <c r="H174" s="84"/>
      <c r="I174" s="84"/>
      <c r="J174" s="84"/>
      <c r="K174" s="84"/>
    </row>
    <row r="175" spans="1:11" x14ac:dyDescent="0.3">
      <c r="A175" s="50"/>
      <c r="B175" s="50"/>
      <c r="C175" s="50"/>
      <c r="D175" s="50"/>
      <c r="F175" s="84"/>
      <c r="G175" s="84"/>
      <c r="H175" s="84"/>
      <c r="I175" s="84"/>
      <c r="J175" s="84"/>
      <c r="K175" s="84"/>
    </row>
    <row r="176" spans="1:11" x14ac:dyDescent="0.3">
      <c r="A176" s="50"/>
      <c r="B176" s="50"/>
      <c r="C176" s="50"/>
      <c r="D176" s="50"/>
      <c r="F176" s="84"/>
      <c r="G176" s="84"/>
      <c r="H176" s="84"/>
      <c r="I176" s="84"/>
      <c r="J176" s="84"/>
      <c r="K176" s="84"/>
    </row>
    <row r="177" spans="1:11" x14ac:dyDescent="0.3">
      <c r="A177" s="50"/>
      <c r="B177" s="50"/>
      <c r="C177" s="50"/>
      <c r="D177" s="50"/>
      <c r="F177" s="84"/>
      <c r="G177" s="84"/>
      <c r="H177" s="84"/>
      <c r="I177" s="84"/>
      <c r="J177" s="84"/>
      <c r="K177" s="84"/>
    </row>
    <row r="178" spans="1:11" x14ac:dyDescent="0.3">
      <c r="A178" s="50"/>
      <c r="B178" s="50"/>
      <c r="C178" s="50"/>
      <c r="D178" s="50"/>
      <c r="F178" s="84"/>
      <c r="G178" s="84"/>
      <c r="H178" s="84"/>
      <c r="I178" s="84"/>
      <c r="J178" s="84"/>
      <c r="K178" s="84"/>
    </row>
    <row r="179" spans="1:11" x14ac:dyDescent="0.3">
      <c r="A179" s="50"/>
      <c r="B179" s="50"/>
      <c r="C179" s="50"/>
      <c r="D179" s="50"/>
      <c r="F179" s="84"/>
      <c r="G179" s="84"/>
      <c r="H179" s="84"/>
      <c r="I179" s="84"/>
      <c r="J179" s="84"/>
      <c r="K179" s="84"/>
    </row>
    <row r="180" spans="1:11" x14ac:dyDescent="0.3">
      <c r="A180" s="50"/>
      <c r="B180" s="50"/>
      <c r="C180" s="50"/>
      <c r="D180" s="50"/>
      <c r="F180" s="84"/>
      <c r="G180" s="84"/>
      <c r="H180" s="84"/>
      <c r="I180" s="84"/>
      <c r="J180" s="84"/>
      <c r="K180" s="84"/>
    </row>
    <row r="181" spans="1:11" x14ac:dyDescent="0.3">
      <c r="A181" s="50"/>
      <c r="B181" s="50"/>
      <c r="C181" s="50"/>
      <c r="D181" s="50"/>
      <c r="F181" s="84"/>
      <c r="G181" s="84"/>
      <c r="H181" s="84"/>
      <c r="I181" s="84"/>
      <c r="J181" s="84"/>
      <c r="K181" s="84"/>
    </row>
    <row r="182" spans="1:11" x14ac:dyDescent="0.3">
      <c r="A182" s="50"/>
      <c r="B182" s="50"/>
      <c r="C182" s="50"/>
      <c r="D182" s="50"/>
      <c r="F182" s="84"/>
      <c r="G182" s="84"/>
      <c r="H182" s="84"/>
      <c r="I182" s="84"/>
      <c r="J182" s="84"/>
      <c r="K182" s="84"/>
    </row>
    <row r="183" spans="1:11" x14ac:dyDescent="0.3">
      <c r="A183" s="50"/>
      <c r="B183" s="50"/>
      <c r="C183" s="50"/>
      <c r="D183" s="50"/>
      <c r="F183" s="84"/>
      <c r="G183" s="84"/>
      <c r="H183" s="84"/>
      <c r="I183" s="84"/>
      <c r="J183" s="84"/>
      <c r="K183" s="84"/>
    </row>
    <row r="184" spans="1:11" x14ac:dyDescent="0.3">
      <c r="A184" s="50"/>
      <c r="B184" s="50"/>
      <c r="C184" s="50"/>
      <c r="D184" s="50"/>
      <c r="F184" s="84"/>
      <c r="G184" s="84"/>
      <c r="H184" s="84"/>
      <c r="I184" s="84"/>
      <c r="J184" s="84"/>
      <c r="K184" s="84"/>
    </row>
    <row r="185" spans="1:11" x14ac:dyDescent="0.3">
      <c r="A185" s="50"/>
      <c r="B185" s="50"/>
      <c r="C185" s="50"/>
      <c r="D185" s="50"/>
      <c r="F185" s="84"/>
      <c r="G185" s="84"/>
      <c r="H185" s="84"/>
      <c r="I185" s="84"/>
      <c r="J185" s="84"/>
      <c r="K185" s="84"/>
    </row>
    <row r="186" spans="1:11" x14ac:dyDescent="0.3">
      <c r="A186" s="50"/>
      <c r="B186" s="50"/>
      <c r="C186" s="50"/>
      <c r="D186" s="50"/>
      <c r="F186" s="84"/>
      <c r="G186" s="84"/>
      <c r="H186" s="84"/>
      <c r="I186" s="84"/>
      <c r="J186" s="84"/>
      <c r="K186" s="84"/>
    </row>
    <row r="187" spans="1:11" x14ac:dyDescent="0.3">
      <c r="A187" s="50"/>
      <c r="B187" s="50"/>
      <c r="C187" s="50"/>
      <c r="D187" s="50"/>
      <c r="F187" s="84"/>
      <c r="G187" s="84"/>
      <c r="H187" s="84"/>
      <c r="I187" s="84"/>
      <c r="J187" s="84"/>
      <c r="K187" s="84"/>
    </row>
    <row r="188" spans="1:11" x14ac:dyDescent="0.3">
      <c r="A188" s="50"/>
      <c r="B188" s="50"/>
      <c r="C188" s="50"/>
      <c r="D188" s="50"/>
      <c r="F188" s="84"/>
      <c r="G188" s="84"/>
      <c r="H188" s="84"/>
      <c r="I188" s="84"/>
      <c r="J188" s="84"/>
      <c r="K188" s="84"/>
    </row>
    <row r="189" spans="1:11" x14ac:dyDescent="0.3">
      <c r="A189" s="50"/>
      <c r="B189" s="50"/>
      <c r="C189" s="50"/>
      <c r="D189" s="50"/>
      <c r="F189" s="84"/>
      <c r="G189" s="84"/>
      <c r="H189" s="84"/>
      <c r="I189" s="84"/>
      <c r="J189" s="84"/>
      <c r="K189" s="84"/>
    </row>
    <row r="190" spans="1:11" x14ac:dyDescent="0.3">
      <c r="A190" s="50"/>
      <c r="B190" s="50"/>
      <c r="C190" s="50"/>
      <c r="D190" s="50"/>
      <c r="F190" s="84"/>
      <c r="G190" s="84"/>
      <c r="H190" s="84"/>
      <c r="I190" s="84"/>
      <c r="J190" s="84"/>
      <c r="K190" s="84"/>
    </row>
    <row r="191" spans="1:11" x14ac:dyDescent="0.3">
      <c r="A191" s="50"/>
      <c r="B191" s="50"/>
      <c r="C191" s="50"/>
      <c r="D191" s="50"/>
      <c r="F191" s="84"/>
      <c r="G191" s="84"/>
      <c r="H191" s="84"/>
      <c r="I191" s="84"/>
      <c r="J191" s="84"/>
      <c r="K191" s="84"/>
    </row>
    <row r="192" spans="1:11" x14ac:dyDescent="0.3">
      <c r="A192" s="50"/>
      <c r="B192" s="50"/>
      <c r="C192" s="50"/>
      <c r="D192" s="50"/>
      <c r="F192" s="84"/>
      <c r="G192" s="84"/>
      <c r="H192" s="84"/>
      <c r="I192" s="84"/>
      <c r="J192" s="84"/>
      <c r="K192" s="84"/>
    </row>
    <row r="193" spans="1:11" x14ac:dyDescent="0.3">
      <c r="A193" s="50"/>
      <c r="B193" s="50"/>
      <c r="C193" s="50"/>
      <c r="D193" s="50"/>
      <c r="F193" s="84"/>
      <c r="G193" s="84"/>
      <c r="H193" s="84"/>
      <c r="I193" s="84"/>
      <c r="J193" s="84"/>
      <c r="K193" s="84"/>
    </row>
    <row r="194" spans="1:11" x14ac:dyDescent="0.3">
      <c r="A194" s="50"/>
      <c r="B194" s="50"/>
      <c r="C194" s="50"/>
      <c r="D194" s="50"/>
      <c r="F194" s="84"/>
      <c r="G194" s="84"/>
      <c r="H194" s="84"/>
      <c r="I194" s="84"/>
      <c r="J194" s="84"/>
      <c r="K194" s="84"/>
    </row>
    <row r="195" spans="1:11" x14ac:dyDescent="0.3">
      <c r="A195" s="50"/>
      <c r="B195" s="50"/>
      <c r="C195" s="50"/>
      <c r="D195" s="50"/>
      <c r="F195" s="84"/>
      <c r="G195" s="84"/>
      <c r="H195" s="84"/>
      <c r="I195" s="84"/>
      <c r="J195" s="84"/>
      <c r="K195" s="84"/>
    </row>
    <row r="196" spans="1:11" x14ac:dyDescent="0.3">
      <c r="A196" s="50"/>
      <c r="B196" s="50"/>
      <c r="C196" s="50"/>
      <c r="D196" s="50"/>
      <c r="F196" s="84"/>
      <c r="G196" s="84"/>
      <c r="H196" s="84"/>
      <c r="I196" s="84"/>
      <c r="J196" s="84"/>
      <c r="K196" s="84"/>
    </row>
    <row r="197" spans="1:11" x14ac:dyDescent="0.3">
      <c r="A197" s="50"/>
      <c r="B197" s="50"/>
      <c r="C197" s="50"/>
      <c r="D197" s="50"/>
      <c r="F197" s="84"/>
      <c r="G197" s="84"/>
      <c r="H197" s="84"/>
      <c r="I197" s="84"/>
      <c r="J197" s="84"/>
      <c r="K197" s="84"/>
    </row>
    <row r="198" spans="1:11" x14ac:dyDescent="0.3">
      <c r="A198" s="50"/>
      <c r="B198" s="50"/>
      <c r="C198" s="50"/>
      <c r="D198" s="50"/>
      <c r="F198" s="84"/>
      <c r="G198" s="84"/>
      <c r="H198" s="84"/>
      <c r="I198" s="84"/>
      <c r="J198" s="84"/>
      <c r="K198" s="84"/>
    </row>
    <row r="199" spans="1:11" x14ac:dyDescent="0.3">
      <c r="A199" s="50"/>
      <c r="B199" s="50"/>
      <c r="C199" s="50"/>
      <c r="D199" s="50"/>
      <c r="F199" s="84"/>
      <c r="G199" s="84"/>
      <c r="H199" s="84"/>
      <c r="I199" s="84"/>
      <c r="J199" s="84"/>
      <c r="K199" s="84"/>
    </row>
    <row r="200" spans="1:11" x14ac:dyDescent="0.3">
      <c r="A200" s="50"/>
      <c r="B200" s="50"/>
      <c r="C200" s="50"/>
      <c r="D200" s="50"/>
      <c r="F200" s="84"/>
      <c r="G200" s="84"/>
      <c r="H200" s="84"/>
      <c r="I200" s="84"/>
      <c r="J200" s="84"/>
      <c r="K200" s="84"/>
    </row>
    <row r="201" spans="1:11" x14ac:dyDescent="0.3">
      <c r="A201" s="50"/>
      <c r="B201" s="50"/>
      <c r="C201" s="50"/>
      <c r="D201" s="50"/>
      <c r="F201" s="84"/>
      <c r="G201" s="84"/>
      <c r="H201" s="84"/>
      <c r="I201" s="84"/>
      <c r="J201" s="84"/>
      <c r="K201" s="84"/>
    </row>
    <row r="202" spans="1:11" x14ac:dyDescent="0.3">
      <c r="A202" s="50"/>
      <c r="B202" s="50"/>
      <c r="C202" s="50"/>
      <c r="D202" s="50"/>
      <c r="F202" s="84"/>
      <c r="G202" s="84"/>
      <c r="H202" s="84"/>
      <c r="I202" s="84"/>
      <c r="J202" s="84"/>
      <c r="K202" s="84"/>
    </row>
    <row r="203" spans="1:11" x14ac:dyDescent="0.3">
      <c r="A203" s="50"/>
      <c r="B203" s="50"/>
      <c r="C203" s="50"/>
      <c r="D203" s="50"/>
      <c r="F203" s="84"/>
      <c r="G203" s="84"/>
      <c r="H203" s="84"/>
      <c r="I203" s="84"/>
      <c r="J203" s="84"/>
      <c r="K203" s="84"/>
    </row>
    <row r="204" spans="1:11" x14ac:dyDescent="0.3">
      <c r="A204" s="50"/>
      <c r="B204" s="50"/>
      <c r="C204" s="50"/>
      <c r="D204" s="50"/>
      <c r="F204" s="84"/>
      <c r="G204" s="84"/>
      <c r="H204" s="84"/>
      <c r="I204" s="84"/>
      <c r="J204" s="84"/>
      <c r="K204" s="84"/>
    </row>
    <row r="205" spans="1:11" x14ac:dyDescent="0.3">
      <c r="A205" s="50"/>
      <c r="B205" s="50"/>
      <c r="C205" s="50"/>
      <c r="D205" s="50"/>
      <c r="F205" s="84"/>
      <c r="G205" s="84"/>
      <c r="H205" s="84"/>
      <c r="I205" s="84"/>
      <c r="J205" s="84"/>
      <c r="K205" s="84"/>
    </row>
    <row r="206" spans="1:11" x14ac:dyDescent="0.3">
      <c r="A206" s="50"/>
      <c r="B206" s="50"/>
      <c r="C206" s="50"/>
      <c r="D206" s="50"/>
      <c r="F206" s="84"/>
      <c r="G206" s="84"/>
      <c r="H206" s="84"/>
      <c r="I206" s="84"/>
      <c r="J206" s="84"/>
      <c r="K206" s="84"/>
    </row>
    <row r="207" spans="1:11" x14ac:dyDescent="0.3">
      <c r="A207" s="50"/>
      <c r="B207" s="50"/>
      <c r="C207" s="50"/>
      <c r="D207" s="50"/>
      <c r="F207" s="84"/>
      <c r="G207" s="84"/>
      <c r="H207" s="84"/>
      <c r="I207" s="84"/>
      <c r="J207" s="84"/>
      <c r="K207" s="84"/>
    </row>
    <row r="208" spans="1:11" x14ac:dyDescent="0.3">
      <c r="A208" s="50"/>
      <c r="B208" s="50"/>
      <c r="C208" s="50"/>
      <c r="D208" s="50"/>
      <c r="F208" s="84"/>
      <c r="G208" s="84"/>
      <c r="H208" s="84"/>
      <c r="I208" s="84"/>
      <c r="J208" s="84"/>
      <c r="K208" s="84"/>
    </row>
    <row r="209" spans="1:11" x14ac:dyDescent="0.3">
      <c r="A209" s="50"/>
      <c r="B209" s="50"/>
      <c r="C209" s="50"/>
      <c r="D209" s="50"/>
      <c r="F209" s="84"/>
      <c r="G209" s="84"/>
      <c r="H209" s="84"/>
      <c r="I209" s="84"/>
      <c r="J209" s="84"/>
      <c r="K209" s="84"/>
    </row>
    <row r="210" spans="1:11" x14ac:dyDescent="0.3">
      <c r="A210" s="50"/>
      <c r="B210" s="50"/>
      <c r="C210" s="50"/>
      <c r="D210" s="50"/>
      <c r="F210" s="84"/>
      <c r="G210" s="84"/>
      <c r="H210" s="84"/>
      <c r="I210" s="84"/>
      <c r="J210" s="84"/>
      <c r="K210" s="84"/>
    </row>
    <row r="211" spans="1:11" x14ac:dyDescent="0.3">
      <c r="A211" s="50"/>
      <c r="B211" s="50"/>
      <c r="C211" s="50"/>
      <c r="D211" s="50"/>
      <c r="F211" s="84"/>
      <c r="G211" s="84"/>
      <c r="H211" s="84"/>
      <c r="I211" s="84"/>
      <c r="J211" s="84"/>
      <c r="K211" s="84"/>
    </row>
    <row r="212" spans="1:11" x14ac:dyDescent="0.3">
      <c r="A212" s="50"/>
      <c r="B212" s="50"/>
      <c r="C212" s="50"/>
      <c r="D212" s="50"/>
      <c r="F212" s="84"/>
      <c r="G212" s="84"/>
      <c r="H212" s="84"/>
      <c r="I212" s="84"/>
      <c r="J212" s="84"/>
      <c r="K212" s="84"/>
    </row>
    <row r="213" spans="1:11" x14ac:dyDescent="0.3">
      <c r="A213" s="50"/>
      <c r="B213" s="50"/>
      <c r="C213" s="50"/>
      <c r="D213" s="50"/>
      <c r="F213" s="84"/>
      <c r="G213" s="84"/>
      <c r="H213" s="84"/>
      <c r="I213" s="84"/>
      <c r="J213" s="84"/>
      <c r="K213" s="84"/>
    </row>
    <row r="214" spans="1:11" x14ac:dyDescent="0.3">
      <c r="A214" s="50"/>
      <c r="B214" s="50"/>
      <c r="C214" s="50"/>
      <c r="D214" s="50"/>
      <c r="F214" s="84"/>
      <c r="G214" s="84"/>
      <c r="H214" s="84"/>
      <c r="I214" s="84"/>
      <c r="J214" s="84"/>
      <c r="K214" s="84"/>
    </row>
    <row r="215" spans="1:11" x14ac:dyDescent="0.3">
      <c r="A215" s="50"/>
      <c r="B215" s="50"/>
      <c r="C215" s="50"/>
      <c r="D215" s="50"/>
      <c r="F215" s="84"/>
      <c r="G215" s="84"/>
      <c r="H215" s="84"/>
      <c r="I215" s="84"/>
      <c r="J215" s="84"/>
      <c r="K215" s="84"/>
    </row>
    <row r="216" spans="1:11" x14ac:dyDescent="0.3">
      <c r="A216" s="50"/>
      <c r="B216" s="50"/>
      <c r="C216" s="50"/>
      <c r="D216" s="50"/>
      <c r="F216" s="84"/>
      <c r="G216" s="84"/>
      <c r="H216" s="84"/>
      <c r="I216" s="84"/>
      <c r="J216" s="84"/>
      <c r="K216" s="84"/>
    </row>
    <row r="217" spans="1:11" x14ac:dyDescent="0.3">
      <c r="A217" s="50"/>
      <c r="B217" s="50"/>
      <c r="C217" s="50"/>
      <c r="D217" s="50"/>
      <c r="F217" s="84"/>
      <c r="G217" s="84"/>
      <c r="H217" s="84"/>
      <c r="I217" s="84"/>
      <c r="J217" s="84"/>
      <c r="K217" s="84"/>
    </row>
    <row r="218" spans="1:11" x14ac:dyDescent="0.3">
      <c r="A218" s="50"/>
      <c r="B218" s="50"/>
      <c r="C218" s="50"/>
      <c r="D218" s="50"/>
      <c r="F218" s="84"/>
      <c r="G218" s="84"/>
      <c r="H218" s="84"/>
      <c r="I218" s="84"/>
      <c r="J218" s="84"/>
      <c r="K218" s="84"/>
    </row>
    <row r="219" spans="1:11" x14ac:dyDescent="0.3">
      <c r="A219" s="50"/>
      <c r="B219" s="50"/>
      <c r="C219" s="50"/>
      <c r="D219" s="50"/>
      <c r="F219" s="84"/>
      <c r="G219" s="84"/>
      <c r="H219" s="84"/>
      <c r="I219" s="84"/>
      <c r="J219" s="84"/>
      <c r="K219" s="84"/>
    </row>
    <row r="220" spans="1:11" x14ac:dyDescent="0.3">
      <c r="A220" s="50"/>
      <c r="B220" s="50"/>
      <c r="C220" s="50"/>
      <c r="D220" s="50"/>
      <c r="F220" s="84"/>
      <c r="G220" s="84"/>
      <c r="H220" s="84"/>
      <c r="I220" s="84"/>
      <c r="J220" s="84"/>
      <c r="K220" s="84"/>
    </row>
    <row r="221" spans="1:11" x14ac:dyDescent="0.3">
      <c r="A221" s="50"/>
      <c r="B221" s="50"/>
      <c r="C221" s="50"/>
      <c r="D221" s="50"/>
      <c r="F221" s="84"/>
      <c r="G221" s="84"/>
      <c r="H221" s="84"/>
      <c r="I221" s="84"/>
      <c r="J221" s="84"/>
      <c r="K221" s="84"/>
    </row>
    <row r="222" spans="1:11" x14ac:dyDescent="0.3">
      <c r="A222" s="50"/>
      <c r="B222" s="50"/>
      <c r="C222" s="50"/>
      <c r="D222" s="50"/>
      <c r="F222" s="84"/>
      <c r="G222" s="84"/>
      <c r="H222" s="84"/>
      <c r="I222" s="84"/>
      <c r="J222" s="84"/>
      <c r="K222" s="84"/>
    </row>
    <row r="223" spans="1:11" x14ac:dyDescent="0.3">
      <c r="A223" s="50"/>
      <c r="B223" s="50"/>
      <c r="C223" s="50"/>
      <c r="D223" s="50"/>
      <c r="F223" s="84"/>
      <c r="G223" s="84"/>
      <c r="H223" s="84"/>
      <c r="I223" s="84"/>
      <c r="J223" s="84"/>
      <c r="K223" s="84"/>
    </row>
    <row r="224" spans="1:11" x14ac:dyDescent="0.3">
      <c r="A224" s="50"/>
      <c r="B224" s="50"/>
      <c r="C224" s="50"/>
      <c r="D224" s="50"/>
      <c r="F224" s="84"/>
      <c r="G224" s="84"/>
      <c r="H224" s="84"/>
      <c r="I224" s="84"/>
      <c r="J224" s="84"/>
      <c r="K224" s="84"/>
    </row>
    <row r="225" spans="1:11" x14ac:dyDescent="0.3">
      <c r="A225" s="50"/>
      <c r="B225" s="50"/>
      <c r="C225" s="50"/>
      <c r="D225" s="50"/>
      <c r="F225" s="84"/>
      <c r="G225" s="84"/>
      <c r="H225" s="84"/>
      <c r="I225" s="84"/>
      <c r="J225" s="84"/>
      <c r="K225" s="84"/>
    </row>
    <row r="226" spans="1:11" x14ac:dyDescent="0.3">
      <c r="A226" s="50"/>
      <c r="B226" s="50"/>
      <c r="C226" s="50"/>
      <c r="D226" s="50"/>
      <c r="F226" s="84"/>
      <c r="G226" s="84"/>
      <c r="H226" s="84"/>
      <c r="I226" s="84"/>
      <c r="J226" s="84"/>
      <c r="K226" s="84"/>
    </row>
    <row r="227" spans="1:11" x14ac:dyDescent="0.3">
      <c r="A227" s="50"/>
      <c r="B227" s="50"/>
      <c r="C227" s="50"/>
      <c r="D227" s="50"/>
      <c r="F227" s="84"/>
      <c r="G227" s="84"/>
      <c r="H227" s="84"/>
      <c r="I227" s="84"/>
      <c r="J227" s="84"/>
      <c r="K227" s="84"/>
    </row>
    <row r="228" spans="1:11" x14ac:dyDescent="0.3">
      <c r="A228" s="50"/>
      <c r="B228" s="50"/>
      <c r="C228" s="50"/>
      <c r="D228" s="50"/>
      <c r="F228" s="84"/>
      <c r="G228" s="84"/>
      <c r="H228" s="84"/>
      <c r="I228" s="84"/>
      <c r="J228" s="84"/>
      <c r="K228" s="84"/>
    </row>
    <row r="229" spans="1:11" x14ac:dyDescent="0.3">
      <c r="A229" s="50"/>
      <c r="B229" s="50"/>
      <c r="C229" s="50"/>
      <c r="D229" s="50"/>
      <c r="F229" s="84"/>
      <c r="G229" s="84"/>
      <c r="H229" s="84"/>
      <c r="I229" s="84"/>
      <c r="J229" s="84"/>
      <c r="K229" s="84"/>
    </row>
    <row r="230" spans="1:11" x14ac:dyDescent="0.3">
      <c r="A230" s="50"/>
      <c r="B230" s="50"/>
      <c r="C230" s="50"/>
      <c r="D230" s="50"/>
      <c r="F230" s="84"/>
      <c r="G230" s="84"/>
      <c r="H230" s="84"/>
      <c r="I230" s="84"/>
      <c r="J230" s="84"/>
      <c r="K230" s="84"/>
    </row>
    <row r="231" spans="1:11" x14ac:dyDescent="0.3">
      <c r="A231" s="50"/>
      <c r="B231" s="50"/>
      <c r="C231" s="50"/>
      <c r="D231" s="50"/>
      <c r="F231" s="84"/>
      <c r="G231" s="84"/>
      <c r="H231" s="84"/>
      <c r="I231" s="84"/>
      <c r="J231" s="84"/>
      <c r="K231" s="84"/>
    </row>
    <row r="232" spans="1:11" x14ac:dyDescent="0.3">
      <c r="A232" s="50"/>
      <c r="B232" s="50"/>
      <c r="C232" s="50"/>
      <c r="D232" s="50"/>
      <c r="F232" s="84"/>
      <c r="G232" s="84"/>
      <c r="H232" s="84"/>
      <c r="I232" s="84"/>
      <c r="J232" s="84"/>
      <c r="K232" s="84"/>
    </row>
    <row r="233" spans="1:11" x14ac:dyDescent="0.3">
      <c r="A233" s="50"/>
      <c r="B233" s="50"/>
      <c r="C233" s="50"/>
      <c r="D233" s="50"/>
      <c r="F233" s="84"/>
      <c r="G233" s="84"/>
      <c r="H233" s="84"/>
      <c r="I233" s="84"/>
      <c r="J233" s="84"/>
      <c r="K233" s="84"/>
    </row>
    <row r="234" spans="1:11" x14ac:dyDescent="0.3">
      <c r="A234" s="50"/>
      <c r="B234" s="50"/>
      <c r="C234" s="50"/>
      <c r="D234" s="50"/>
      <c r="F234" s="84"/>
      <c r="G234" s="84"/>
      <c r="H234" s="84"/>
      <c r="I234" s="84"/>
      <c r="J234" s="84"/>
      <c r="K234" s="84"/>
    </row>
    <row r="235" spans="1:11" x14ac:dyDescent="0.3">
      <c r="A235" s="50"/>
      <c r="B235" s="50"/>
      <c r="C235" s="50"/>
      <c r="D235" s="50"/>
      <c r="F235" s="84"/>
      <c r="G235" s="84"/>
      <c r="H235" s="84"/>
      <c r="I235" s="84"/>
      <c r="J235" s="84"/>
      <c r="K235" s="84"/>
    </row>
    <row r="236" spans="1:11" x14ac:dyDescent="0.3">
      <c r="A236" s="50"/>
      <c r="B236" s="50"/>
      <c r="C236" s="50"/>
      <c r="D236" s="50"/>
      <c r="F236" s="84"/>
      <c r="G236" s="84"/>
      <c r="H236" s="84"/>
      <c r="I236" s="84"/>
      <c r="J236" s="84"/>
      <c r="K236" s="84"/>
    </row>
    <row r="237" spans="1:11" x14ac:dyDescent="0.3">
      <c r="A237" s="50"/>
      <c r="B237" s="50"/>
      <c r="C237" s="50"/>
      <c r="D237" s="50"/>
      <c r="F237" s="84"/>
      <c r="G237" s="84"/>
      <c r="H237" s="84"/>
      <c r="I237" s="84"/>
      <c r="J237" s="84"/>
      <c r="K237" s="84"/>
    </row>
    <row r="238" spans="1:11" x14ac:dyDescent="0.3">
      <c r="A238" s="50"/>
      <c r="B238" s="50"/>
      <c r="C238" s="50"/>
      <c r="D238" s="50"/>
      <c r="F238" s="84"/>
      <c r="G238" s="84"/>
      <c r="H238" s="84"/>
      <c r="I238" s="84"/>
      <c r="J238" s="84"/>
      <c r="K238" s="84"/>
    </row>
    <row r="239" spans="1:11" x14ac:dyDescent="0.3">
      <c r="A239" s="50"/>
      <c r="B239" s="50"/>
      <c r="C239" s="50"/>
      <c r="D239" s="50"/>
      <c r="F239" s="84"/>
      <c r="G239" s="84"/>
      <c r="H239" s="84"/>
      <c r="I239" s="84"/>
      <c r="J239" s="84"/>
      <c r="K239" s="84"/>
    </row>
    <row r="240" spans="1:11" x14ac:dyDescent="0.3">
      <c r="A240" s="50"/>
      <c r="B240" s="50"/>
      <c r="C240" s="50"/>
      <c r="D240" s="50"/>
      <c r="F240" s="84"/>
      <c r="G240" s="84"/>
      <c r="H240" s="84"/>
      <c r="I240" s="84"/>
      <c r="J240" s="84"/>
      <c r="K240" s="84"/>
    </row>
    <row r="241" spans="1:11" x14ac:dyDescent="0.3">
      <c r="A241" s="50"/>
      <c r="B241" s="50"/>
      <c r="C241" s="50"/>
      <c r="D241" s="50"/>
      <c r="F241" s="84"/>
      <c r="G241" s="84"/>
      <c r="H241" s="84"/>
      <c r="I241" s="84"/>
      <c r="J241" s="84"/>
      <c r="K241" s="84"/>
    </row>
    <row r="242" spans="1:11" x14ac:dyDescent="0.3">
      <c r="A242" s="50"/>
      <c r="B242" s="50"/>
      <c r="C242" s="50"/>
      <c r="D242" s="50"/>
      <c r="F242" s="84"/>
      <c r="G242" s="84"/>
      <c r="H242" s="84"/>
      <c r="I242" s="84"/>
      <c r="J242" s="84"/>
      <c r="K242" s="84"/>
    </row>
    <row r="243" spans="1:11" x14ac:dyDescent="0.3">
      <c r="A243" s="50"/>
      <c r="B243" s="50"/>
      <c r="C243" s="50"/>
      <c r="D243" s="50"/>
      <c r="F243" s="84"/>
      <c r="G243" s="84"/>
      <c r="H243" s="84"/>
      <c r="I243" s="84"/>
      <c r="J243" s="84"/>
      <c r="K243" s="84"/>
    </row>
    <row r="244" spans="1:11" x14ac:dyDescent="0.3">
      <c r="A244" s="50"/>
      <c r="B244" s="50"/>
      <c r="C244" s="50"/>
      <c r="D244" s="50"/>
      <c r="F244" s="84"/>
      <c r="G244" s="84"/>
      <c r="H244" s="84"/>
      <c r="I244" s="84"/>
      <c r="J244" s="84"/>
      <c r="K244" s="84"/>
    </row>
    <row r="245" spans="1:11" x14ac:dyDescent="0.3">
      <c r="A245" s="50"/>
      <c r="B245" s="50"/>
      <c r="C245" s="50"/>
      <c r="D245" s="50"/>
      <c r="F245" s="84"/>
      <c r="G245" s="84"/>
      <c r="H245" s="84"/>
      <c r="I245" s="84"/>
      <c r="J245" s="84"/>
      <c r="K245" s="84"/>
    </row>
    <row r="246" spans="1:11" x14ac:dyDescent="0.3">
      <c r="A246" s="50"/>
      <c r="B246" s="50"/>
      <c r="C246" s="50"/>
      <c r="D246" s="50"/>
      <c r="F246" s="84"/>
      <c r="G246" s="84"/>
      <c r="H246" s="84"/>
      <c r="I246" s="84"/>
      <c r="J246" s="84"/>
      <c r="K246" s="84"/>
    </row>
    <row r="247" spans="1:11" x14ac:dyDescent="0.3">
      <c r="A247" s="50"/>
      <c r="B247" s="50"/>
      <c r="C247" s="50"/>
      <c r="D247" s="50"/>
      <c r="F247" s="84"/>
      <c r="G247" s="84"/>
      <c r="H247" s="84"/>
      <c r="I247" s="84"/>
      <c r="J247" s="84"/>
      <c r="K247" s="84"/>
    </row>
    <row r="248" spans="1:11" x14ac:dyDescent="0.3">
      <c r="A248" s="50"/>
      <c r="B248" s="50"/>
      <c r="C248" s="50"/>
      <c r="D248" s="50"/>
      <c r="F248" s="84"/>
      <c r="G248" s="84"/>
      <c r="H248" s="84"/>
      <c r="I248" s="84"/>
      <c r="J248" s="84"/>
      <c r="K248" s="84"/>
    </row>
    <row r="249" spans="1:11" x14ac:dyDescent="0.3">
      <c r="A249" s="50"/>
      <c r="B249" s="50"/>
      <c r="C249" s="50"/>
      <c r="D249" s="50"/>
      <c r="F249" s="84"/>
      <c r="G249" s="84"/>
      <c r="H249" s="84"/>
      <c r="I249" s="84"/>
      <c r="J249" s="84"/>
      <c r="K249" s="84"/>
    </row>
    <row r="250" spans="1:11" x14ac:dyDescent="0.3">
      <c r="A250" s="50"/>
      <c r="B250" s="50"/>
      <c r="C250" s="50"/>
      <c r="D250" s="50"/>
      <c r="F250" s="84"/>
      <c r="G250" s="84"/>
      <c r="H250" s="84"/>
      <c r="I250" s="84"/>
      <c r="J250" s="84"/>
      <c r="K250" s="84"/>
    </row>
    <row r="251" spans="1:11" x14ac:dyDescent="0.3">
      <c r="A251" s="50"/>
      <c r="B251" s="50"/>
      <c r="C251" s="50"/>
      <c r="D251" s="50"/>
      <c r="F251" s="84"/>
      <c r="G251" s="84"/>
      <c r="H251" s="84"/>
      <c r="I251" s="84"/>
      <c r="J251" s="84"/>
      <c r="K251" s="84"/>
    </row>
    <row r="252" spans="1:11" x14ac:dyDescent="0.3">
      <c r="A252" s="50"/>
      <c r="B252" s="50"/>
      <c r="C252" s="50"/>
      <c r="D252" s="50"/>
      <c r="F252" s="84"/>
      <c r="G252" s="84"/>
      <c r="H252" s="84"/>
      <c r="I252" s="84"/>
      <c r="J252" s="84"/>
      <c r="K252" s="84"/>
    </row>
    <row r="253" spans="1:11" x14ac:dyDescent="0.3">
      <c r="A253" s="50"/>
      <c r="B253" s="50"/>
      <c r="C253" s="50"/>
      <c r="D253" s="50"/>
      <c r="F253" s="84"/>
      <c r="G253" s="84"/>
      <c r="H253" s="84"/>
      <c r="I253" s="84"/>
      <c r="J253" s="84"/>
      <c r="K253" s="84"/>
    </row>
    <row r="254" spans="1:11" x14ac:dyDescent="0.3">
      <c r="A254" s="50"/>
      <c r="B254" s="50"/>
      <c r="C254" s="50"/>
      <c r="D254" s="50"/>
      <c r="F254" s="84"/>
      <c r="G254" s="84"/>
      <c r="H254" s="84"/>
      <c r="I254" s="84"/>
      <c r="J254" s="84"/>
      <c r="K254" s="84"/>
    </row>
    <row r="255" spans="1:11" x14ac:dyDescent="0.3">
      <c r="A255" s="50"/>
      <c r="B255" s="50"/>
      <c r="C255" s="50"/>
      <c r="D255" s="50"/>
      <c r="F255" s="84"/>
      <c r="G255" s="84"/>
      <c r="H255" s="84"/>
      <c r="I255" s="84"/>
      <c r="J255" s="84"/>
      <c r="K255" s="84"/>
    </row>
    <row r="256" spans="1:11" x14ac:dyDescent="0.3">
      <c r="A256" s="50"/>
      <c r="B256" s="50"/>
      <c r="C256" s="50"/>
      <c r="D256" s="50"/>
      <c r="F256" s="84"/>
      <c r="G256" s="84"/>
      <c r="H256" s="84"/>
      <c r="I256" s="84"/>
      <c r="J256" s="84"/>
      <c r="K256" s="84"/>
    </row>
    <row r="257" spans="1:11" x14ac:dyDescent="0.3">
      <c r="A257" s="50"/>
      <c r="B257" s="50"/>
      <c r="C257" s="50"/>
      <c r="D257" s="50"/>
      <c r="F257" s="84"/>
      <c r="G257" s="84"/>
      <c r="H257" s="84"/>
      <c r="I257" s="84"/>
      <c r="J257" s="84"/>
      <c r="K257" s="84"/>
    </row>
    <row r="258" spans="1:11" x14ac:dyDescent="0.3">
      <c r="A258" s="50"/>
      <c r="B258" s="50"/>
      <c r="C258" s="50"/>
      <c r="D258" s="50"/>
      <c r="F258" s="84"/>
      <c r="G258" s="84"/>
      <c r="H258" s="84"/>
      <c r="I258" s="84"/>
      <c r="J258" s="84"/>
      <c r="K258" s="84"/>
    </row>
    <row r="259" spans="1:11" x14ac:dyDescent="0.3">
      <c r="A259" s="50"/>
      <c r="B259" s="50"/>
      <c r="C259" s="50"/>
      <c r="D259" s="50"/>
      <c r="F259" s="84"/>
      <c r="G259" s="84"/>
      <c r="H259" s="84"/>
      <c r="I259" s="84"/>
      <c r="J259" s="84"/>
      <c r="K259" s="84"/>
    </row>
    <row r="260" spans="1:11" x14ac:dyDescent="0.3">
      <c r="A260" s="50"/>
      <c r="B260" s="50"/>
      <c r="C260" s="50"/>
      <c r="D260" s="50"/>
      <c r="F260" s="84"/>
      <c r="G260" s="84"/>
      <c r="H260" s="84"/>
      <c r="I260" s="84"/>
      <c r="J260" s="84"/>
      <c r="K260" s="84"/>
    </row>
    <row r="261" spans="1:11" x14ac:dyDescent="0.3">
      <c r="A261" s="50"/>
      <c r="B261" s="50"/>
      <c r="C261" s="50"/>
      <c r="D261" s="50"/>
      <c r="F261" s="84"/>
      <c r="G261" s="84"/>
      <c r="H261" s="84"/>
      <c r="I261" s="84"/>
      <c r="J261" s="84"/>
      <c r="K261" s="84"/>
    </row>
    <row r="262" spans="1:11" x14ac:dyDescent="0.3">
      <c r="A262" s="50"/>
      <c r="B262" s="50"/>
      <c r="C262" s="50"/>
      <c r="D262" s="50"/>
      <c r="F262" s="84"/>
      <c r="G262" s="84"/>
      <c r="H262" s="84"/>
      <c r="I262" s="84"/>
      <c r="J262" s="84"/>
      <c r="K262" s="84"/>
    </row>
    <row r="263" spans="1:11" x14ac:dyDescent="0.3">
      <c r="A263" s="50"/>
      <c r="B263" s="50"/>
      <c r="C263" s="50"/>
      <c r="D263" s="50"/>
      <c r="F263" s="84"/>
      <c r="G263" s="84"/>
      <c r="H263" s="84"/>
      <c r="I263" s="84"/>
      <c r="J263" s="84"/>
      <c r="K263" s="84"/>
    </row>
    <row r="264" spans="1:11" x14ac:dyDescent="0.3">
      <c r="A264" s="50"/>
      <c r="B264" s="50"/>
      <c r="C264" s="50"/>
      <c r="D264" s="50"/>
      <c r="F264" s="84"/>
      <c r="G264" s="84"/>
      <c r="H264" s="84"/>
      <c r="I264" s="84"/>
      <c r="J264" s="84"/>
      <c r="K264" s="84"/>
    </row>
    <row r="265" spans="1:11" x14ac:dyDescent="0.3">
      <c r="A265" s="50"/>
      <c r="B265" s="50"/>
      <c r="C265" s="50"/>
      <c r="D265" s="50"/>
      <c r="F265" s="84"/>
      <c r="G265" s="84"/>
      <c r="H265" s="84"/>
      <c r="I265" s="84"/>
      <c r="J265" s="84"/>
      <c r="K265" s="84"/>
    </row>
    <row r="266" spans="1:11" x14ac:dyDescent="0.3">
      <c r="A266" s="50"/>
      <c r="B266" s="50"/>
      <c r="C266" s="50"/>
      <c r="D266" s="50"/>
      <c r="F266" s="84"/>
      <c r="G266" s="84"/>
      <c r="H266" s="84"/>
      <c r="I266" s="84"/>
      <c r="J266" s="84"/>
      <c r="K266" s="84"/>
    </row>
    <row r="267" spans="1:11" x14ac:dyDescent="0.3">
      <c r="A267" s="50"/>
      <c r="B267" s="50"/>
      <c r="C267" s="50"/>
      <c r="D267" s="50"/>
      <c r="F267" s="84"/>
      <c r="G267" s="84"/>
      <c r="H267" s="84"/>
      <c r="I267" s="84"/>
      <c r="J267" s="84"/>
      <c r="K267" s="84"/>
    </row>
    <row r="268" spans="1:11" x14ac:dyDescent="0.3">
      <c r="A268" s="50"/>
      <c r="B268" s="50"/>
      <c r="C268" s="50"/>
      <c r="D268" s="50"/>
      <c r="F268" s="84"/>
      <c r="G268" s="84"/>
      <c r="H268" s="84"/>
      <c r="I268" s="84"/>
      <c r="J268" s="84"/>
      <c r="K268" s="84"/>
    </row>
    <row r="269" spans="1:11" x14ac:dyDescent="0.3">
      <c r="A269" s="50"/>
      <c r="B269" s="50"/>
      <c r="C269" s="50"/>
      <c r="D269" s="50"/>
      <c r="F269" s="84"/>
      <c r="G269" s="84"/>
      <c r="H269" s="84"/>
      <c r="I269" s="84"/>
      <c r="J269" s="84"/>
      <c r="K269" s="84"/>
    </row>
    <row r="270" spans="1:11" x14ac:dyDescent="0.3">
      <c r="A270" s="50"/>
      <c r="B270" s="50"/>
      <c r="C270" s="50"/>
      <c r="D270" s="50"/>
      <c r="F270" s="84"/>
      <c r="G270" s="84"/>
      <c r="H270" s="84"/>
      <c r="I270" s="84"/>
      <c r="J270" s="84"/>
      <c r="K270" s="84"/>
    </row>
    <row r="271" spans="1:11" x14ac:dyDescent="0.3">
      <c r="A271" s="50"/>
      <c r="B271" s="50"/>
      <c r="C271" s="50"/>
      <c r="D271" s="50"/>
      <c r="F271" s="84"/>
      <c r="G271" s="84"/>
      <c r="H271" s="84"/>
      <c r="I271" s="84"/>
      <c r="J271" s="84"/>
      <c r="K271" s="84"/>
    </row>
    <row r="272" spans="1:11" x14ac:dyDescent="0.3">
      <c r="A272" s="50"/>
      <c r="B272" s="50"/>
      <c r="C272" s="50"/>
      <c r="D272" s="50"/>
      <c r="F272" s="84"/>
      <c r="G272" s="84"/>
      <c r="H272" s="84"/>
      <c r="I272" s="84"/>
      <c r="J272" s="84"/>
      <c r="K272" s="84"/>
    </row>
    <row r="273" spans="1:11" x14ac:dyDescent="0.3">
      <c r="A273" s="50"/>
      <c r="B273" s="50"/>
      <c r="C273" s="50"/>
      <c r="D273" s="50"/>
      <c r="F273" s="84"/>
      <c r="G273" s="84"/>
      <c r="H273" s="84"/>
      <c r="I273" s="84"/>
      <c r="J273" s="84"/>
      <c r="K273" s="84"/>
    </row>
    <row r="274" spans="1:11" x14ac:dyDescent="0.3">
      <c r="A274" s="50"/>
      <c r="B274" s="50"/>
      <c r="C274" s="50"/>
      <c r="D274" s="50"/>
      <c r="F274" s="84"/>
      <c r="G274" s="84"/>
      <c r="H274" s="84"/>
      <c r="I274" s="84"/>
      <c r="J274" s="84"/>
      <c r="K274" s="84"/>
    </row>
    <row r="275" spans="1:11" x14ac:dyDescent="0.3">
      <c r="A275" s="50"/>
      <c r="B275" s="50"/>
      <c r="C275" s="50"/>
      <c r="D275" s="50"/>
      <c r="F275" s="84"/>
      <c r="G275" s="84"/>
      <c r="H275" s="84"/>
      <c r="I275" s="84"/>
      <c r="J275" s="84"/>
      <c r="K275" s="84"/>
    </row>
    <row r="276" spans="1:11" x14ac:dyDescent="0.3">
      <c r="A276" s="50"/>
      <c r="B276" s="50"/>
      <c r="C276" s="50"/>
      <c r="D276" s="50"/>
      <c r="F276" s="84"/>
      <c r="G276" s="84"/>
      <c r="H276" s="84"/>
      <c r="I276" s="84"/>
      <c r="J276" s="84"/>
      <c r="K276" s="84"/>
    </row>
    <row r="277" spans="1:11" x14ac:dyDescent="0.3">
      <c r="A277" s="50"/>
      <c r="B277" s="50"/>
      <c r="C277" s="50"/>
      <c r="D277" s="50"/>
      <c r="F277" s="84"/>
      <c r="G277" s="84"/>
      <c r="H277" s="84"/>
      <c r="I277" s="84"/>
      <c r="J277" s="84"/>
      <c r="K277" s="84"/>
    </row>
    <row r="278" spans="1:11" x14ac:dyDescent="0.3">
      <c r="A278" s="50"/>
      <c r="B278" s="50"/>
      <c r="C278" s="50"/>
      <c r="D278" s="50"/>
      <c r="F278" s="84"/>
      <c r="G278" s="84"/>
      <c r="H278" s="84"/>
      <c r="I278" s="84"/>
      <c r="J278" s="84"/>
      <c r="K278" s="84"/>
    </row>
    <row r="279" spans="1:11" x14ac:dyDescent="0.3">
      <c r="A279" s="50"/>
      <c r="B279" s="50"/>
      <c r="C279" s="50"/>
      <c r="D279" s="50"/>
      <c r="F279" s="84"/>
      <c r="G279" s="84"/>
      <c r="H279" s="84"/>
      <c r="I279" s="84"/>
      <c r="J279" s="84"/>
      <c r="K279" s="84"/>
    </row>
    <row r="280" spans="1:11" x14ac:dyDescent="0.3">
      <c r="A280" s="50"/>
      <c r="B280" s="50"/>
      <c r="C280" s="50"/>
      <c r="D280" s="50"/>
      <c r="F280" s="84"/>
      <c r="G280" s="84"/>
      <c r="H280" s="84"/>
      <c r="I280" s="84"/>
      <c r="J280" s="84"/>
      <c r="K280" s="84"/>
    </row>
    <row r="281" spans="1:11" x14ac:dyDescent="0.3">
      <c r="A281" s="50"/>
      <c r="B281" s="50"/>
      <c r="C281" s="50"/>
      <c r="D281" s="50"/>
      <c r="F281" s="84"/>
      <c r="G281" s="84"/>
      <c r="H281" s="84"/>
      <c r="I281" s="84"/>
      <c r="J281" s="84"/>
      <c r="K281" s="84"/>
    </row>
    <row r="282" spans="1:11" x14ac:dyDescent="0.3">
      <c r="A282" s="50"/>
      <c r="B282" s="50"/>
      <c r="C282" s="50"/>
      <c r="D282" s="50"/>
      <c r="F282" s="84"/>
      <c r="G282" s="84"/>
      <c r="H282" s="84"/>
      <c r="I282" s="84"/>
      <c r="J282" s="84"/>
      <c r="K282" s="84"/>
    </row>
    <row r="283" spans="1:11" x14ac:dyDescent="0.3">
      <c r="A283" s="50"/>
      <c r="B283" s="50"/>
      <c r="C283" s="50"/>
      <c r="D283" s="50"/>
      <c r="F283" s="84"/>
      <c r="G283" s="84"/>
      <c r="H283" s="84"/>
      <c r="I283" s="84"/>
      <c r="J283" s="84"/>
      <c r="K283" s="84"/>
    </row>
    <row r="284" spans="1:11" x14ac:dyDescent="0.3">
      <c r="A284" s="50"/>
      <c r="B284" s="50"/>
      <c r="C284" s="50"/>
      <c r="D284" s="50"/>
      <c r="F284" s="84"/>
      <c r="G284" s="84"/>
      <c r="H284" s="84"/>
      <c r="I284" s="84"/>
      <c r="J284" s="84"/>
      <c r="K284" s="84"/>
    </row>
    <row r="285" spans="1:11" x14ac:dyDescent="0.3">
      <c r="A285" s="50"/>
      <c r="B285" s="50"/>
      <c r="C285" s="50"/>
      <c r="D285" s="50"/>
      <c r="F285" s="84"/>
      <c r="G285" s="84"/>
      <c r="H285" s="84"/>
      <c r="I285" s="84"/>
      <c r="J285" s="84"/>
      <c r="K285" s="84"/>
    </row>
    <row r="286" spans="1:11" x14ac:dyDescent="0.3">
      <c r="A286" s="50"/>
      <c r="B286" s="50"/>
      <c r="C286" s="50"/>
      <c r="D286" s="50"/>
      <c r="F286" s="84"/>
      <c r="G286" s="84"/>
      <c r="H286" s="84"/>
      <c r="I286" s="84"/>
      <c r="J286" s="84"/>
      <c r="K286" s="84"/>
    </row>
    <row r="287" spans="1:11" x14ac:dyDescent="0.3">
      <c r="A287" s="50"/>
      <c r="B287" s="50"/>
      <c r="C287" s="50"/>
      <c r="D287" s="50"/>
      <c r="F287" s="84"/>
      <c r="G287" s="84"/>
      <c r="H287" s="84"/>
      <c r="I287" s="84"/>
      <c r="J287" s="84"/>
      <c r="K287" s="84"/>
    </row>
    <row r="288" spans="1:11" x14ac:dyDescent="0.3">
      <c r="A288" s="50"/>
      <c r="B288" s="50"/>
      <c r="C288" s="50"/>
      <c r="D288" s="50"/>
      <c r="F288" s="84"/>
      <c r="G288" s="84"/>
      <c r="H288" s="84"/>
      <c r="I288" s="84"/>
      <c r="J288" s="84"/>
      <c r="K288" s="84"/>
    </row>
    <row r="289" spans="1:11" x14ac:dyDescent="0.3">
      <c r="A289" s="50"/>
      <c r="B289" s="50"/>
      <c r="C289" s="50"/>
      <c r="D289" s="50"/>
      <c r="F289" s="84"/>
      <c r="G289" s="84"/>
      <c r="H289" s="84"/>
      <c r="I289" s="84"/>
      <c r="J289" s="84"/>
      <c r="K289" s="84"/>
    </row>
    <row r="290" spans="1:11" x14ac:dyDescent="0.3">
      <c r="A290" s="50"/>
      <c r="B290" s="50"/>
      <c r="C290" s="50"/>
      <c r="D290" s="50"/>
      <c r="F290" s="84"/>
      <c r="G290" s="84"/>
      <c r="H290" s="84"/>
      <c r="I290" s="84"/>
      <c r="J290" s="84"/>
      <c r="K290" s="84"/>
    </row>
    <row r="291" spans="1:11" x14ac:dyDescent="0.3">
      <c r="A291" s="50"/>
      <c r="B291" s="50"/>
      <c r="C291" s="50"/>
      <c r="D291" s="50"/>
      <c r="F291" s="84"/>
      <c r="G291" s="84"/>
      <c r="H291" s="84"/>
      <c r="I291" s="84"/>
      <c r="J291" s="84"/>
      <c r="K291" s="84"/>
    </row>
    <row r="292" spans="1:11" x14ac:dyDescent="0.3">
      <c r="A292" s="50"/>
      <c r="B292" s="50"/>
      <c r="C292" s="50"/>
      <c r="D292" s="50"/>
      <c r="F292" s="84"/>
      <c r="G292" s="84"/>
      <c r="H292" s="84"/>
      <c r="I292" s="84"/>
      <c r="J292" s="84"/>
      <c r="K292" s="84"/>
    </row>
    <row r="293" spans="1:11" x14ac:dyDescent="0.3">
      <c r="A293" s="50"/>
      <c r="B293" s="50"/>
      <c r="C293" s="50"/>
      <c r="D293" s="50"/>
      <c r="F293" s="84"/>
      <c r="G293" s="84"/>
      <c r="H293" s="84"/>
      <c r="I293" s="84"/>
      <c r="J293" s="84"/>
      <c r="K293" s="84"/>
    </row>
    <row r="294" spans="1:11" x14ac:dyDescent="0.3">
      <c r="A294" s="50"/>
      <c r="B294" s="50"/>
      <c r="C294" s="50"/>
      <c r="D294" s="50"/>
      <c r="F294" s="84"/>
      <c r="G294" s="84"/>
      <c r="H294" s="84"/>
      <c r="I294" s="84"/>
      <c r="J294" s="84"/>
      <c r="K294" s="84"/>
    </row>
    <row r="295" spans="1:11" x14ac:dyDescent="0.3">
      <c r="A295" s="50"/>
      <c r="B295" s="50"/>
      <c r="C295" s="50"/>
      <c r="D295" s="50"/>
      <c r="F295" s="84"/>
      <c r="G295" s="84"/>
      <c r="H295" s="84"/>
      <c r="I295" s="84"/>
      <c r="J295" s="84"/>
      <c r="K295" s="84"/>
    </row>
    <row r="296" spans="1:11" x14ac:dyDescent="0.3">
      <c r="A296" s="50"/>
      <c r="B296" s="50"/>
      <c r="C296" s="50"/>
      <c r="D296" s="50"/>
      <c r="F296" s="84"/>
      <c r="G296" s="84"/>
      <c r="H296" s="84"/>
      <c r="I296" s="84"/>
      <c r="J296" s="84"/>
      <c r="K296" s="84"/>
    </row>
    <row r="297" spans="1:11" x14ac:dyDescent="0.3">
      <c r="A297" s="50"/>
      <c r="B297" s="50"/>
      <c r="C297" s="50"/>
      <c r="D297" s="50"/>
      <c r="F297" s="84"/>
      <c r="G297" s="84"/>
      <c r="H297" s="84"/>
      <c r="I297" s="84"/>
      <c r="J297" s="84"/>
      <c r="K297" s="84"/>
    </row>
    <row r="298" spans="1:11" x14ac:dyDescent="0.3">
      <c r="A298" s="50"/>
      <c r="B298" s="50"/>
      <c r="C298" s="50"/>
      <c r="D298" s="50"/>
      <c r="F298" s="84"/>
      <c r="G298" s="84"/>
      <c r="H298" s="84"/>
      <c r="I298" s="84"/>
      <c r="J298" s="84"/>
      <c r="K298" s="84"/>
    </row>
    <row r="299" spans="1:11" x14ac:dyDescent="0.3">
      <c r="A299" s="50"/>
      <c r="B299" s="50"/>
      <c r="C299" s="50"/>
      <c r="D299" s="50"/>
      <c r="F299" s="84"/>
      <c r="G299" s="84"/>
      <c r="H299" s="84"/>
      <c r="I299" s="84"/>
      <c r="J299" s="84"/>
      <c r="K299" s="84"/>
    </row>
    <row r="300" spans="1:11" x14ac:dyDescent="0.3">
      <c r="A300" s="50"/>
      <c r="B300" s="50"/>
      <c r="C300" s="50"/>
      <c r="D300" s="50"/>
      <c r="F300" s="84"/>
      <c r="G300" s="84"/>
      <c r="H300" s="84"/>
      <c r="I300" s="84"/>
      <c r="J300" s="84"/>
      <c r="K300" s="84"/>
    </row>
    <row r="301" spans="1:11" x14ac:dyDescent="0.3">
      <c r="A301" s="50"/>
      <c r="B301" s="50"/>
      <c r="C301" s="50"/>
      <c r="D301" s="50"/>
      <c r="F301" s="84"/>
      <c r="G301" s="84"/>
      <c r="H301" s="84"/>
      <c r="I301" s="84"/>
      <c r="J301" s="84"/>
      <c r="K301" s="84"/>
    </row>
    <row r="302" spans="1:11" x14ac:dyDescent="0.3">
      <c r="A302" s="50"/>
      <c r="B302" s="50"/>
      <c r="C302" s="50"/>
      <c r="D302" s="50"/>
      <c r="F302" s="84"/>
      <c r="G302" s="84"/>
      <c r="H302" s="84"/>
      <c r="I302" s="84"/>
      <c r="J302" s="84"/>
      <c r="K302" s="84"/>
    </row>
    <row r="303" spans="1:11" x14ac:dyDescent="0.3">
      <c r="A303" s="50"/>
      <c r="B303" s="50"/>
      <c r="C303" s="50"/>
      <c r="D303" s="50"/>
      <c r="F303" s="84"/>
      <c r="G303" s="84"/>
      <c r="H303" s="84"/>
      <c r="I303" s="84"/>
      <c r="J303" s="84"/>
      <c r="K303" s="84"/>
    </row>
    <row r="304" spans="1:11" x14ac:dyDescent="0.3">
      <c r="A304" s="50"/>
      <c r="B304" s="50"/>
      <c r="C304" s="50"/>
      <c r="D304" s="50"/>
      <c r="F304" s="84"/>
      <c r="G304" s="84"/>
      <c r="H304" s="84"/>
      <c r="I304" s="84"/>
      <c r="J304" s="84"/>
      <c r="K304" s="84"/>
    </row>
    <row r="305" spans="1:11" x14ac:dyDescent="0.3">
      <c r="A305" s="50"/>
      <c r="B305" s="50"/>
      <c r="C305" s="50"/>
      <c r="D305" s="50"/>
      <c r="F305" s="84"/>
      <c r="G305" s="84"/>
      <c r="H305" s="84"/>
      <c r="I305" s="84"/>
      <c r="J305" s="84"/>
      <c r="K305" s="84"/>
    </row>
    <row r="306" spans="1:11" x14ac:dyDescent="0.3">
      <c r="A306" s="50"/>
      <c r="B306" s="50"/>
      <c r="C306" s="50"/>
      <c r="D306" s="50"/>
      <c r="F306" s="84"/>
      <c r="G306" s="84"/>
      <c r="H306" s="84"/>
      <c r="I306" s="84"/>
      <c r="J306" s="84"/>
      <c r="K306" s="84"/>
    </row>
  </sheetData>
  <mergeCells count="16">
    <mergeCell ref="B41:B44"/>
    <mergeCell ref="A41:A44"/>
    <mergeCell ref="H1:L3"/>
    <mergeCell ref="G46:K47"/>
    <mergeCell ref="A46:B47"/>
    <mergeCell ref="A4:K4"/>
    <mergeCell ref="C5:C6"/>
    <mergeCell ref="A8:A19"/>
    <mergeCell ref="B8:B19"/>
    <mergeCell ref="A20:A31"/>
    <mergeCell ref="B20:B31"/>
    <mergeCell ref="D5:K5"/>
    <mergeCell ref="A5:A6"/>
    <mergeCell ref="B5:B6"/>
    <mergeCell ref="A32:A40"/>
    <mergeCell ref="B32:B40"/>
  </mergeCells>
  <printOptions horizontalCentered="1"/>
  <pageMargins left="0.39370078740157483" right="0.39370078740157483" top="0.42534722222222221" bottom="0.55118110236220474" header="0.27559055118110237" footer="0.27559055118110237"/>
  <pageSetup paperSize="9" scale="49" firstPageNumber="163" fitToHeight="0" orientation="landscape" r:id="rId1"/>
  <headerFooter scaleWithDoc="0"/>
  <rowBreaks count="1" manualBreakCount="1">
    <brk id="31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autoPageBreaks="0"/>
  </sheetPr>
  <dimension ref="A2:N189"/>
  <sheetViews>
    <sheetView zoomScale="69" zoomScaleNormal="69" zoomScaleSheetLayoutView="59" zoomScalePageLayoutView="64" workbookViewId="0">
      <selection activeCell="F16" sqref="F16:F150"/>
    </sheetView>
  </sheetViews>
  <sheetFormatPr defaultRowHeight="12.75" x14ac:dyDescent="0.2"/>
  <cols>
    <col min="1" max="1" width="21.5703125" customWidth="1"/>
    <col min="2" max="2" width="46.85546875" customWidth="1"/>
    <col min="3" max="3" width="21.7109375" customWidth="1"/>
    <col min="4" max="4" width="16.5703125" customWidth="1"/>
    <col min="5" max="5" width="15.140625" customWidth="1"/>
    <col min="6" max="6" width="15.7109375" style="94" customWidth="1"/>
    <col min="7" max="10" width="15.85546875" customWidth="1"/>
    <col min="11" max="11" width="13.5703125" customWidth="1"/>
  </cols>
  <sheetData>
    <row r="2" spans="1:11" ht="3.75" customHeight="1" x14ac:dyDescent="0.25">
      <c r="A2" s="85"/>
      <c r="B2" s="12"/>
      <c r="C2" s="12"/>
      <c r="D2" s="12"/>
      <c r="E2" s="12"/>
      <c r="F2" s="12"/>
      <c r="G2" s="12"/>
      <c r="H2" s="12"/>
      <c r="I2" s="12"/>
      <c r="J2" s="12"/>
      <c r="K2" s="12"/>
    </row>
    <row r="3" spans="1:11" ht="3.75" customHeight="1" x14ac:dyDescent="0.25">
      <c r="A3" s="85"/>
      <c r="B3" s="12"/>
      <c r="C3" s="12"/>
      <c r="D3" s="12"/>
      <c r="E3" s="12"/>
      <c r="F3" s="12"/>
      <c r="G3" s="12"/>
      <c r="H3" s="12"/>
      <c r="I3" s="12"/>
      <c r="J3" s="12"/>
      <c r="K3" s="12"/>
    </row>
    <row r="4" spans="1:11" ht="3.75" customHeight="1" x14ac:dyDescent="0.25">
      <c r="A4" s="85"/>
      <c r="B4" s="12"/>
      <c r="C4" s="12"/>
      <c r="D4" s="12"/>
      <c r="E4" s="12"/>
      <c r="F4" s="12"/>
      <c r="G4" s="12"/>
      <c r="H4" s="12"/>
      <c r="I4" s="12"/>
      <c r="J4" s="12"/>
      <c r="K4" s="12"/>
    </row>
    <row r="5" spans="1:11" ht="15" customHeight="1" x14ac:dyDescent="0.3">
      <c r="A5" s="85"/>
      <c r="B5" s="12"/>
      <c r="C5" s="12"/>
      <c r="D5" s="139"/>
      <c r="E5" s="140"/>
      <c r="F5" s="140"/>
      <c r="G5" s="312" t="s">
        <v>394</v>
      </c>
      <c r="H5" s="313"/>
      <c r="I5" s="313"/>
      <c r="J5" s="313"/>
      <c r="K5" s="313"/>
    </row>
    <row r="6" spans="1:11" ht="15" customHeight="1" x14ac:dyDescent="0.3">
      <c r="A6" s="85"/>
      <c r="B6" s="12"/>
      <c r="C6" s="12"/>
      <c r="D6" s="139"/>
      <c r="E6" s="140"/>
      <c r="F6" s="140"/>
      <c r="G6" s="313"/>
      <c r="H6" s="313"/>
      <c r="I6" s="313"/>
      <c r="J6" s="313"/>
      <c r="K6" s="313"/>
    </row>
    <row r="7" spans="1:11" ht="15" customHeight="1" x14ac:dyDescent="0.3">
      <c r="A7" s="85"/>
      <c r="B7" s="12"/>
      <c r="C7" s="12"/>
      <c r="D7" s="139"/>
      <c r="E7" s="140"/>
      <c r="F7" s="140"/>
      <c r="G7" s="313"/>
      <c r="H7" s="313"/>
      <c r="I7" s="313"/>
      <c r="J7" s="313"/>
      <c r="K7" s="313"/>
    </row>
    <row r="8" spans="1:11" ht="15" customHeight="1" x14ac:dyDescent="0.3">
      <c r="A8" s="85"/>
      <c r="B8" s="12"/>
      <c r="C8" s="12"/>
      <c r="D8" s="139"/>
      <c r="E8" s="140"/>
      <c r="F8" s="140"/>
      <c r="G8" s="313"/>
      <c r="H8" s="313"/>
      <c r="I8" s="313"/>
      <c r="J8" s="313"/>
      <c r="K8" s="313"/>
    </row>
    <row r="9" spans="1:11" ht="15" customHeight="1" x14ac:dyDescent="0.3">
      <c r="A9" s="85"/>
      <c r="B9" s="12"/>
      <c r="C9" s="12"/>
      <c r="D9" s="314"/>
      <c r="E9" s="315"/>
      <c r="F9" s="315"/>
      <c r="G9" s="315"/>
      <c r="H9" s="315"/>
      <c r="I9" s="315"/>
      <c r="J9" s="315"/>
      <c r="K9" s="92"/>
    </row>
    <row r="10" spans="1:11" ht="12.75" hidden="1" customHeight="1" x14ac:dyDescent="0.25">
      <c r="A10" s="86"/>
      <c r="B10" s="37"/>
      <c r="C10" s="38"/>
      <c r="D10" s="38"/>
      <c r="E10" s="39"/>
      <c r="F10" s="38"/>
      <c r="G10" s="38"/>
      <c r="H10" s="38"/>
      <c r="I10" s="38"/>
      <c r="J10" s="38"/>
      <c r="K10" s="12"/>
    </row>
    <row r="11" spans="1:11" s="2" customFormat="1" ht="65.25" customHeight="1" x14ac:dyDescent="0.2">
      <c r="A11" s="317" t="s">
        <v>67</v>
      </c>
      <c r="B11" s="318"/>
      <c r="C11" s="318"/>
      <c r="D11" s="318"/>
      <c r="E11" s="318"/>
      <c r="F11" s="318"/>
      <c r="G11" s="318"/>
      <c r="H11" s="318"/>
      <c r="I11" s="318"/>
      <c r="J11" s="318"/>
      <c r="K11" s="318"/>
    </row>
    <row r="12" spans="1:11" ht="24" customHeight="1" x14ac:dyDescent="0.2">
      <c r="A12" s="36"/>
      <c r="B12" s="40"/>
      <c r="C12" s="41"/>
      <c r="D12" s="41"/>
      <c r="E12" s="41"/>
      <c r="F12" s="41"/>
      <c r="G12" s="41"/>
      <c r="H12" s="41"/>
      <c r="I12" s="41"/>
      <c r="J12" s="41"/>
      <c r="K12" s="41"/>
    </row>
    <row r="13" spans="1:11" s="10" customFormat="1" ht="45" customHeight="1" x14ac:dyDescent="0.2">
      <c r="A13" s="322" t="s">
        <v>6</v>
      </c>
      <c r="B13" s="323" t="s">
        <v>41</v>
      </c>
      <c r="C13" s="322" t="s">
        <v>18</v>
      </c>
      <c r="D13" s="319" t="s">
        <v>42</v>
      </c>
      <c r="E13" s="320"/>
      <c r="F13" s="320"/>
      <c r="G13" s="320"/>
      <c r="H13" s="320"/>
      <c r="I13" s="320"/>
      <c r="J13" s="320"/>
      <c r="K13" s="321"/>
    </row>
    <row r="14" spans="1:11" s="2" customFormat="1" ht="31.5" x14ac:dyDescent="0.25">
      <c r="A14" s="322"/>
      <c r="B14" s="323"/>
      <c r="C14" s="322"/>
      <c r="D14" s="136" t="s">
        <v>171</v>
      </c>
      <c r="E14" s="136" t="s">
        <v>225</v>
      </c>
      <c r="F14" s="103" t="s">
        <v>226</v>
      </c>
      <c r="G14" s="103" t="s">
        <v>227</v>
      </c>
      <c r="H14" s="103" t="s">
        <v>228</v>
      </c>
      <c r="I14" s="103" t="s">
        <v>229</v>
      </c>
      <c r="J14" s="103" t="s">
        <v>230</v>
      </c>
      <c r="K14" s="103" t="s">
        <v>242</v>
      </c>
    </row>
    <row r="15" spans="1:11" s="3" customFormat="1" ht="15.75" x14ac:dyDescent="0.2">
      <c r="A15" s="136">
        <v>1</v>
      </c>
      <c r="B15" s="136">
        <v>2</v>
      </c>
      <c r="C15" s="136">
        <v>3</v>
      </c>
      <c r="D15" s="136">
        <v>4</v>
      </c>
      <c r="E15" s="136">
        <v>5</v>
      </c>
      <c r="F15" s="136">
        <v>6</v>
      </c>
      <c r="G15" s="136">
        <v>7</v>
      </c>
      <c r="H15" s="136">
        <v>8</v>
      </c>
      <c r="I15" s="136">
        <v>9</v>
      </c>
      <c r="J15" s="136">
        <v>10</v>
      </c>
      <c r="K15" s="136">
        <v>11</v>
      </c>
    </row>
    <row r="16" spans="1:11" s="2" customFormat="1" ht="43.5" customHeight="1" x14ac:dyDescent="0.2">
      <c r="A16" s="309" t="s">
        <v>40</v>
      </c>
      <c r="B16" s="316" t="s">
        <v>52</v>
      </c>
      <c r="C16" s="42" t="s">
        <v>9</v>
      </c>
      <c r="D16" s="45">
        <f>SUM(E16:K16)</f>
        <v>967795.3</v>
      </c>
      <c r="E16" s="45">
        <f>E17+E18+E19+E20</f>
        <v>208360.30000000002</v>
      </c>
      <c r="F16" s="45">
        <f>F17+F18+F19+F20</f>
        <v>114112</v>
      </c>
      <c r="G16" s="45">
        <f t="shared" ref="G16:J16" si="0">G17+G18+G19+G20</f>
        <v>115806</v>
      </c>
      <c r="H16" s="45">
        <f t="shared" si="0"/>
        <v>114682</v>
      </c>
      <c r="I16" s="45">
        <f t="shared" si="0"/>
        <v>132234</v>
      </c>
      <c r="J16" s="45">
        <f t="shared" si="0"/>
        <v>138180</v>
      </c>
      <c r="K16" s="45">
        <f>K17+K18+K19+K20</f>
        <v>144421</v>
      </c>
    </row>
    <row r="17" spans="1:11" s="2" customFormat="1" ht="34.5" customHeight="1" x14ac:dyDescent="0.2">
      <c r="A17" s="310"/>
      <c r="B17" s="316"/>
      <c r="C17" s="43" t="s">
        <v>21</v>
      </c>
      <c r="D17" s="45">
        <f t="shared" ref="D17:K20" si="1">D22+D82+D117</f>
        <v>0</v>
      </c>
      <c r="E17" s="45">
        <f t="shared" si="1"/>
        <v>0</v>
      </c>
      <c r="F17" s="45">
        <f t="shared" si="1"/>
        <v>0</v>
      </c>
      <c r="G17" s="45">
        <f t="shared" si="1"/>
        <v>0</v>
      </c>
      <c r="H17" s="45">
        <f t="shared" si="1"/>
        <v>0</v>
      </c>
      <c r="I17" s="45">
        <f t="shared" si="1"/>
        <v>0</v>
      </c>
      <c r="J17" s="45">
        <f t="shared" si="1"/>
        <v>0</v>
      </c>
      <c r="K17" s="45">
        <f t="shared" si="1"/>
        <v>0</v>
      </c>
    </row>
    <row r="18" spans="1:11" s="2" customFormat="1" ht="33.75" customHeight="1" x14ac:dyDescent="0.2">
      <c r="A18" s="310"/>
      <c r="B18" s="316"/>
      <c r="C18" s="44" t="s">
        <v>8</v>
      </c>
      <c r="D18" s="45">
        <f t="shared" si="1"/>
        <v>31863.7</v>
      </c>
      <c r="E18" s="45">
        <f>E23+E83+E118</f>
        <v>31863.7</v>
      </c>
      <c r="F18" s="45">
        <f t="shared" si="1"/>
        <v>0</v>
      </c>
      <c r="G18" s="45">
        <f t="shared" si="1"/>
        <v>0</v>
      </c>
      <c r="H18" s="45">
        <f t="shared" si="1"/>
        <v>0</v>
      </c>
      <c r="I18" s="45">
        <f t="shared" si="1"/>
        <v>0</v>
      </c>
      <c r="J18" s="45">
        <f t="shared" si="1"/>
        <v>0</v>
      </c>
      <c r="K18" s="45">
        <f t="shared" si="1"/>
        <v>0</v>
      </c>
    </row>
    <row r="19" spans="1:11" ht="39" customHeight="1" x14ac:dyDescent="0.2">
      <c r="A19" s="310"/>
      <c r="B19" s="316"/>
      <c r="C19" s="44" t="s">
        <v>47</v>
      </c>
      <c r="D19" s="45">
        <f>SUM(E19:K19)</f>
        <v>806531.5</v>
      </c>
      <c r="E19" s="45">
        <f t="shared" si="1"/>
        <v>138477.5</v>
      </c>
      <c r="F19" s="163">
        <f t="shared" si="1"/>
        <v>98075</v>
      </c>
      <c r="G19" s="163">
        <f t="shared" si="1"/>
        <v>99302</v>
      </c>
      <c r="H19" s="163">
        <f t="shared" si="1"/>
        <v>99302</v>
      </c>
      <c r="I19" s="45">
        <f t="shared" si="1"/>
        <v>117803</v>
      </c>
      <c r="J19" s="45">
        <f t="shared" si="1"/>
        <v>123693</v>
      </c>
      <c r="K19" s="45">
        <f t="shared" si="1"/>
        <v>129879</v>
      </c>
    </row>
    <row r="20" spans="1:11" ht="31.5" customHeight="1" x14ac:dyDescent="0.2">
      <c r="A20" s="310"/>
      <c r="B20" s="316"/>
      <c r="C20" s="44" t="s">
        <v>43</v>
      </c>
      <c r="D20" s="45">
        <f>SUM(E20:K20)</f>
        <v>129400.1</v>
      </c>
      <c r="E20" s="45">
        <f t="shared" si="1"/>
        <v>38019.1</v>
      </c>
      <c r="F20" s="45">
        <f t="shared" si="1"/>
        <v>16037</v>
      </c>
      <c r="G20" s="45">
        <f t="shared" si="1"/>
        <v>16504</v>
      </c>
      <c r="H20" s="45">
        <f t="shared" si="1"/>
        <v>15380</v>
      </c>
      <c r="I20" s="45">
        <f t="shared" si="1"/>
        <v>14431</v>
      </c>
      <c r="J20" s="45">
        <f t="shared" si="1"/>
        <v>14487</v>
      </c>
      <c r="K20" s="45">
        <f t="shared" si="1"/>
        <v>14542</v>
      </c>
    </row>
    <row r="21" spans="1:11" s="2" customFormat="1" ht="35.25" customHeight="1" x14ac:dyDescent="0.2">
      <c r="A21" s="309" t="s">
        <v>48</v>
      </c>
      <c r="B21" s="305" t="s">
        <v>400</v>
      </c>
      <c r="C21" s="42" t="s">
        <v>9</v>
      </c>
      <c r="D21" s="45">
        <f>D22+D23+D24+D25</f>
        <v>798374.2</v>
      </c>
      <c r="E21" s="45">
        <f>E26+E31+E36+E41+E46+E51+E56+E61+E66+E71+E76</f>
        <v>183712.2</v>
      </c>
      <c r="F21" s="45">
        <f t="shared" ref="F21:K21" si="2">F26+F31+F36+F41+F46+F51+F56+F61+F66+F71+F76</f>
        <v>94635</v>
      </c>
      <c r="G21" s="45">
        <f t="shared" si="2"/>
        <v>95460</v>
      </c>
      <c r="H21" s="45">
        <f t="shared" si="2"/>
        <v>98933</v>
      </c>
      <c r="I21" s="45">
        <f t="shared" si="2"/>
        <v>109208</v>
      </c>
      <c r="J21" s="45">
        <f t="shared" si="2"/>
        <v>114569</v>
      </c>
      <c r="K21" s="45">
        <f t="shared" si="2"/>
        <v>120199</v>
      </c>
    </row>
    <row r="22" spans="1:11" ht="30.75" customHeight="1" x14ac:dyDescent="0.2">
      <c r="A22" s="310"/>
      <c r="B22" s="305"/>
      <c r="C22" s="43" t="s">
        <v>7</v>
      </c>
      <c r="D22" s="45">
        <f>D27+D32+D37+D42+D47+D52+D57+D62+D67+D72+D77</f>
        <v>0</v>
      </c>
      <c r="E22" s="45">
        <f t="shared" ref="E22:K22" si="3">E27+E32+E37+E42+E47+E52+E57+E62+E67+E72+E77</f>
        <v>0</v>
      </c>
      <c r="F22" s="45">
        <f t="shared" si="3"/>
        <v>0</v>
      </c>
      <c r="G22" s="45">
        <f t="shared" si="3"/>
        <v>0</v>
      </c>
      <c r="H22" s="45">
        <f t="shared" si="3"/>
        <v>0</v>
      </c>
      <c r="I22" s="45">
        <f t="shared" si="3"/>
        <v>0</v>
      </c>
      <c r="J22" s="45">
        <f t="shared" si="3"/>
        <v>0</v>
      </c>
      <c r="K22" s="45">
        <f t="shared" si="3"/>
        <v>0</v>
      </c>
    </row>
    <row r="23" spans="1:11" ht="35.25" customHeight="1" x14ac:dyDescent="0.2">
      <c r="A23" s="310"/>
      <c r="B23" s="305"/>
      <c r="C23" s="44" t="s">
        <v>8</v>
      </c>
      <c r="D23" s="45">
        <f>E23+F23+G23+H23+I23+J23+K23</f>
        <v>31863.7</v>
      </c>
      <c r="E23" s="45">
        <v>31863.7</v>
      </c>
      <c r="F23" s="45">
        <f t="shared" ref="F23:K23" si="4">F28+F33+F38+F43+F48+F53+F58+F68+F73+F78</f>
        <v>0</v>
      </c>
      <c r="G23" s="45">
        <f t="shared" si="4"/>
        <v>0</v>
      </c>
      <c r="H23" s="45">
        <f t="shared" si="4"/>
        <v>0</v>
      </c>
      <c r="I23" s="45">
        <f t="shared" si="4"/>
        <v>0</v>
      </c>
      <c r="J23" s="45">
        <f t="shared" si="4"/>
        <v>0</v>
      </c>
      <c r="K23" s="45">
        <f t="shared" si="4"/>
        <v>0</v>
      </c>
    </row>
    <row r="24" spans="1:11" ht="37.5" customHeight="1" x14ac:dyDescent="0.2">
      <c r="A24" s="329"/>
      <c r="B24" s="305"/>
      <c r="C24" s="44" t="s">
        <v>47</v>
      </c>
      <c r="D24" s="45">
        <f>D29+D34+D39+D44+D49+D54+D59+D64+D69+D74+D79</f>
        <v>747537.5</v>
      </c>
      <c r="E24" s="45">
        <f>E29+E34+E39+E44+E49+E54+E64+E69+E74+E79</f>
        <v>133006.5</v>
      </c>
      <c r="F24" s="163">
        <f t="shared" ref="F24:K24" si="5">F29+F34+F39+F44+F49+F54+F64+F69+F74+F79</f>
        <v>91635</v>
      </c>
      <c r="G24" s="163">
        <f t="shared" si="5"/>
        <v>92460</v>
      </c>
      <c r="H24" s="163">
        <f t="shared" si="5"/>
        <v>92460</v>
      </c>
      <c r="I24" s="45">
        <f t="shared" si="5"/>
        <v>107208</v>
      </c>
      <c r="J24" s="45">
        <f t="shared" si="5"/>
        <v>112569</v>
      </c>
      <c r="K24" s="45">
        <f t="shared" si="5"/>
        <v>118199</v>
      </c>
    </row>
    <row r="25" spans="1:11" ht="34.5" customHeight="1" x14ac:dyDescent="0.2">
      <c r="A25" s="310"/>
      <c r="B25" s="305"/>
      <c r="C25" s="44" t="s">
        <v>43</v>
      </c>
      <c r="D25" s="45">
        <f>D30+D35+D40+D45+D50+D55+D60+D65+D70+D75+D80</f>
        <v>18973</v>
      </c>
      <c r="E25" s="45">
        <f t="shared" ref="E25:K25" si="6">E30+E35+E40+E45+E50+E55+E60+E65+E70+E75+E80</f>
        <v>18842</v>
      </c>
      <c r="F25" s="45">
        <f t="shared" si="6"/>
        <v>3000</v>
      </c>
      <c r="G25" s="45">
        <f t="shared" si="6"/>
        <v>3000</v>
      </c>
      <c r="H25" s="45">
        <f t="shared" si="6"/>
        <v>3000</v>
      </c>
      <c r="I25" s="45">
        <f t="shared" si="6"/>
        <v>2000</v>
      </c>
      <c r="J25" s="45">
        <f t="shared" si="6"/>
        <v>2000</v>
      </c>
      <c r="K25" s="45">
        <f t="shared" si="6"/>
        <v>2000</v>
      </c>
    </row>
    <row r="26" spans="1:11" ht="36" customHeight="1" x14ac:dyDescent="0.2">
      <c r="A26" s="324" t="s">
        <v>72</v>
      </c>
      <c r="B26" s="324" t="s">
        <v>163</v>
      </c>
      <c r="C26" s="42" t="s">
        <v>9</v>
      </c>
      <c r="D26" s="45">
        <f>E26+F26+G26+H26+I26+J26+K26</f>
        <v>169145</v>
      </c>
      <c r="E26" s="45">
        <f>SUM(E27:E30)</f>
        <v>32738</v>
      </c>
      <c r="F26" s="45">
        <v>21200</v>
      </c>
      <c r="G26" s="45">
        <v>21200</v>
      </c>
      <c r="H26" s="45">
        <v>21200</v>
      </c>
      <c r="I26" s="45">
        <v>23095</v>
      </c>
      <c r="J26" s="45">
        <v>24250</v>
      </c>
      <c r="K26" s="45">
        <v>25462</v>
      </c>
    </row>
    <row r="27" spans="1:11" ht="26.1" customHeight="1" x14ac:dyDescent="0.2">
      <c r="A27" s="325"/>
      <c r="B27" s="325"/>
      <c r="C27" s="43" t="s">
        <v>7</v>
      </c>
      <c r="D27" s="45">
        <v>0</v>
      </c>
      <c r="E27" s="45">
        <v>0</v>
      </c>
      <c r="F27" s="45">
        <v>0</v>
      </c>
      <c r="G27" s="45">
        <v>0</v>
      </c>
      <c r="H27" s="45">
        <v>0</v>
      </c>
      <c r="I27" s="45">
        <v>0</v>
      </c>
      <c r="J27" s="45">
        <v>0</v>
      </c>
      <c r="K27" s="45">
        <v>0</v>
      </c>
    </row>
    <row r="28" spans="1:11" ht="26.1" customHeight="1" x14ac:dyDescent="0.2">
      <c r="A28" s="325"/>
      <c r="B28" s="325"/>
      <c r="C28" s="44" t="s">
        <v>8</v>
      </c>
      <c r="D28" s="45">
        <v>0</v>
      </c>
      <c r="E28" s="45"/>
      <c r="F28" s="45">
        <v>0</v>
      </c>
      <c r="G28" s="45">
        <v>0</v>
      </c>
      <c r="H28" s="45">
        <v>0</v>
      </c>
      <c r="I28" s="45">
        <v>0</v>
      </c>
      <c r="J28" s="45">
        <v>0</v>
      </c>
      <c r="K28" s="45">
        <v>0</v>
      </c>
    </row>
    <row r="29" spans="1:11" ht="30" customHeight="1" x14ac:dyDescent="0.2">
      <c r="A29" s="326"/>
      <c r="B29" s="330"/>
      <c r="C29" s="44" t="s">
        <v>47</v>
      </c>
      <c r="D29" s="45">
        <f>E29+F29+G29+H29+I29+J29+K29</f>
        <v>157533</v>
      </c>
      <c r="E29" s="45">
        <v>21126</v>
      </c>
      <c r="F29" s="45">
        <v>21200</v>
      </c>
      <c r="G29" s="45">
        <v>21200</v>
      </c>
      <c r="H29" s="45">
        <v>21200</v>
      </c>
      <c r="I29" s="45">
        <v>23095</v>
      </c>
      <c r="J29" s="45">
        <v>24250</v>
      </c>
      <c r="K29" s="45">
        <v>25462</v>
      </c>
    </row>
    <row r="30" spans="1:11" ht="21.75" customHeight="1" x14ac:dyDescent="0.2">
      <c r="A30" s="327"/>
      <c r="B30" s="331"/>
      <c r="C30" s="44" t="s">
        <v>43</v>
      </c>
      <c r="D30" s="45">
        <v>0</v>
      </c>
      <c r="E30" s="45">
        <v>11612</v>
      </c>
      <c r="F30" s="45">
        <v>0</v>
      </c>
      <c r="G30" s="45">
        <v>0</v>
      </c>
      <c r="H30" s="45">
        <v>0</v>
      </c>
      <c r="I30" s="45">
        <v>0</v>
      </c>
      <c r="J30" s="45">
        <v>0</v>
      </c>
      <c r="K30" s="45">
        <v>0</v>
      </c>
    </row>
    <row r="31" spans="1:11" ht="26.1" customHeight="1" x14ac:dyDescent="0.2">
      <c r="A31" s="332" t="s">
        <v>79</v>
      </c>
      <c r="B31" s="332" t="s">
        <v>252</v>
      </c>
      <c r="C31" s="42" t="s">
        <v>9</v>
      </c>
      <c r="D31" s="45">
        <f>E31+F31+G31+H31+I31+J31+K31</f>
        <v>75881</v>
      </c>
      <c r="E31" s="45">
        <f>SUM(E32:E35)</f>
        <v>12522</v>
      </c>
      <c r="F31" s="45">
        <v>8292</v>
      </c>
      <c r="G31" s="45">
        <v>8397</v>
      </c>
      <c r="H31" s="45">
        <f t="shared" ref="H31:K31" si="7">H32+H33+H34+H35</f>
        <v>8397</v>
      </c>
      <c r="I31" s="45">
        <f t="shared" si="7"/>
        <v>12140</v>
      </c>
      <c r="J31" s="45">
        <f t="shared" si="7"/>
        <v>12748</v>
      </c>
      <c r="K31" s="45">
        <f t="shared" si="7"/>
        <v>13385</v>
      </c>
    </row>
    <row r="32" spans="1:11" ht="26.1" customHeight="1" x14ac:dyDescent="0.2">
      <c r="A32" s="332"/>
      <c r="B32" s="332"/>
      <c r="C32" s="43" t="s">
        <v>7</v>
      </c>
      <c r="D32" s="45">
        <v>0</v>
      </c>
      <c r="E32" s="45">
        <v>0</v>
      </c>
      <c r="F32" s="45">
        <v>0</v>
      </c>
      <c r="G32" s="45">
        <v>0</v>
      </c>
      <c r="H32" s="45">
        <v>0</v>
      </c>
      <c r="I32" s="45">
        <v>0</v>
      </c>
      <c r="J32" s="45">
        <v>0</v>
      </c>
      <c r="K32" s="45">
        <v>0</v>
      </c>
    </row>
    <row r="33" spans="1:11" ht="26.1" customHeight="1" x14ac:dyDescent="0.2">
      <c r="A33" s="332"/>
      <c r="B33" s="332"/>
      <c r="C33" s="44" t="s">
        <v>8</v>
      </c>
      <c r="D33" s="45">
        <v>0</v>
      </c>
      <c r="E33" s="45">
        <v>0</v>
      </c>
      <c r="F33" s="45">
        <v>0</v>
      </c>
      <c r="G33" s="45">
        <v>0</v>
      </c>
      <c r="H33" s="45">
        <v>0</v>
      </c>
      <c r="I33" s="45">
        <v>0</v>
      </c>
      <c r="J33" s="45">
        <v>0</v>
      </c>
      <c r="K33" s="45">
        <v>0</v>
      </c>
    </row>
    <row r="34" spans="1:11" ht="26.1" customHeight="1" x14ac:dyDescent="0.2">
      <c r="A34" s="333"/>
      <c r="B34" s="334"/>
      <c r="C34" s="44" t="s">
        <v>47</v>
      </c>
      <c r="D34" s="45">
        <f>E34+F34+G34+H34+I34+J34+K34</f>
        <v>74182</v>
      </c>
      <c r="E34" s="45">
        <v>10823</v>
      </c>
      <c r="F34" s="45">
        <v>8292</v>
      </c>
      <c r="G34" s="45">
        <v>8397</v>
      </c>
      <c r="H34" s="45">
        <v>8397</v>
      </c>
      <c r="I34" s="45">
        <v>12140</v>
      </c>
      <c r="J34" s="45">
        <v>12748</v>
      </c>
      <c r="K34" s="45">
        <v>13385</v>
      </c>
    </row>
    <row r="35" spans="1:11" ht="28.5" customHeight="1" x14ac:dyDescent="0.2">
      <c r="A35" s="333"/>
      <c r="B35" s="334"/>
      <c r="C35" s="44" t="s">
        <v>43</v>
      </c>
      <c r="D35" s="45">
        <v>0</v>
      </c>
      <c r="E35" s="45">
        <v>1699</v>
      </c>
      <c r="F35" s="45">
        <v>0</v>
      </c>
      <c r="G35" s="45">
        <v>0</v>
      </c>
      <c r="H35" s="45">
        <v>0</v>
      </c>
      <c r="I35" s="45">
        <v>0</v>
      </c>
      <c r="J35" s="45">
        <v>0</v>
      </c>
      <c r="K35" s="45">
        <v>0</v>
      </c>
    </row>
    <row r="36" spans="1:11" ht="30.75" customHeight="1" x14ac:dyDescent="0.2">
      <c r="A36" s="324" t="s">
        <v>80</v>
      </c>
      <c r="B36" s="324" t="s">
        <v>78</v>
      </c>
      <c r="C36" s="42" t="s">
        <v>9</v>
      </c>
      <c r="D36" s="45">
        <f>E36+F36+G36+H36+I36+J36+K36</f>
        <v>61674</v>
      </c>
      <c r="E36" s="45">
        <f>E37+E38+E39+E40</f>
        <v>3801</v>
      </c>
      <c r="F36" s="45">
        <f t="shared" ref="F36:K36" si="8">F37+F38+F39+F40</f>
        <v>9898</v>
      </c>
      <c r="G36" s="45">
        <f t="shared" si="8"/>
        <v>10618</v>
      </c>
      <c r="H36" s="45">
        <f t="shared" si="8"/>
        <v>10618</v>
      </c>
      <c r="I36" s="45">
        <f t="shared" si="8"/>
        <v>8482</v>
      </c>
      <c r="J36" s="45">
        <f t="shared" si="8"/>
        <v>8906</v>
      </c>
      <c r="K36" s="45">
        <f t="shared" si="8"/>
        <v>9351</v>
      </c>
    </row>
    <row r="37" spans="1:11" ht="26.1" customHeight="1" x14ac:dyDescent="0.2">
      <c r="A37" s="325"/>
      <c r="B37" s="325"/>
      <c r="C37" s="43" t="s">
        <v>7</v>
      </c>
      <c r="D37" s="45">
        <v>0</v>
      </c>
      <c r="E37" s="45">
        <v>0</v>
      </c>
      <c r="F37" s="45">
        <v>0</v>
      </c>
      <c r="G37" s="45">
        <v>0</v>
      </c>
      <c r="H37" s="45">
        <v>0</v>
      </c>
      <c r="I37" s="45">
        <v>0</v>
      </c>
      <c r="J37" s="45">
        <v>0</v>
      </c>
      <c r="K37" s="45">
        <v>0</v>
      </c>
    </row>
    <row r="38" spans="1:11" ht="26.1" customHeight="1" x14ac:dyDescent="0.2">
      <c r="A38" s="325"/>
      <c r="B38" s="325"/>
      <c r="C38" s="44" t="s">
        <v>8</v>
      </c>
      <c r="D38" s="45">
        <v>0</v>
      </c>
      <c r="E38" s="45">
        <v>0</v>
      </c>
      <c r="F38" s="45">
        <v>0</v>
      </c>
      <c r="G38" s="45">
        <v>0</v>
      </c>
      <c r="H38" s="45">
        <v>0</v>
      </c>
      <c r="I38" s="45">
        <v>0</v>
      </c>
      <c r="J38" s="45">
        <v>0</v>
      </c>
      <c r="K38" s="45">
        <v>0</v>
      </c>
    </row>
    <row r="39" spans="1:11" ht="26.1" customHeight="1" x14ac:dyDescent="0.2">
      <c r="A39" s="326"/>
      <c r="B39" s="330"/>
      <c r="C39" s="44" t="s">
        <v>47</v>
      </c>
      <c r="D39" s="45">
        <f>E39+F39+G39+H39+I39+J39+K39</f>
        <v>60116</v>
      </c>
      <c r="E39" s="45">
        <v>2243</v>
      </c>
      <c r="F39" s="45">
        <v>9898</v>
      </c>
      <c r="G39" s="45">
        <v>10618</v>
      </c>
      <c r="H39" s="45">
        <v>10618</v>
      </c>
      <c r="I39" s="45">
        <v>8482</v>
      </c>
      <c r="J39" s="45">
        <v>8906</v>
      </c>
      <c r="K39" s="45">
        <v>9351</v>
      </c>
    </row>
    <row r="40" spans="1:11" ht="25.5" customHeight="1" x14ac:dyDescent="0.2">
      <c r="A40" s="327"/>
      <c r="B40" s="331"/>
      <c r="C40" s="44" t="s">
        <v>43</v>
      </c>
      <c r="D40" s="45">
        <v>0</v>
      </c>
      <c r="E40" s="45">
        <v>1558</v>
      </c>
      <c r="F40" s="45">
        <v>0</v>
      </c>
      <c r="G40" s="45">
        <v>0</v>
      </c>
      <c r="H40" s="45">
        <v>0</v>
      </c>
      <c r="I40" s="45">
        <v>0</v>
      </c>
      <c r="J40" s="45">
        <v>0</v>
      </c>
      <c r="K40" s="45">
        <v>0</v>
      </c>
    </row>
    <row r="41" spans="1:11" ht="35.25" customHeight="1" x14ac:dyDescent="0.2">
      <c r="A41" s="324" t="s">
        <v>81</v>
      </c>
      <c r="B41" s="324" t="s">
        <v>164</v>
      </c>
      <c r="C41" s="42" t="s">
        <v>9</v>
      </c>
      <c r="D41" s="45">
        <f>E41+F41+G41+H41+I41+J41+K41</f>
        <v>71265</v>
      </c>
      <c r="E41" s="45">
        <f>SUM(E42:E45)</f>
        <v>10870</v>
      </c>
      <c r="F41" s="45">
        <v>10300</v>
      </c>
      <c r="G41" s="45">
        <v>10300</v>
      </c>
      <c r="H41" s="45">
        <f t="shared" ref="H41:K41" si="9">H42+H43+H44+H45</f>
        <v>10300</v>
      </c>
      <c r="I41" s="45">
        <f t="shared" si="9"/>
        <v>9453</v>
      </c>
      <c r="J41" s="45">
        <f t="shared" si="9"/>
        <v>9825</v>
      </c>
      <c r="K41" s="45">
        <f t="shared" si="9"/>
        <v>10217</v>
      </c>
    </row>
    <row r="42" spans="1:11" ht="26.1" customHeight="1" x14ac:dyDescent="0.2">
      <c r="A42" s="325"/>
      <c r="B42" s="325"/>
      <c r="C42" s="43" t="s">
        <v>7</v>
      </c>
      <c r="D42" s="45">
        <v>0</v>
      </c>
      <c r="E42" s="45">
        <v>0</v>
      </c>
      <c r="F42" s="45">
        <v>0</v>
      </c>
      <c r="G42" s="45">
        <v>0</v>
      </c>
      <c r="H42" s="45">
        <v>0</v>
      </c>
      <c r="I42" s="45">
        <v>0</v>
      </c>
      <c r="J42" s="45">
        <v>0</v>
      </c>
      <c r="K42" s="45">
        <v>0</v>
      </c>
    </row>
    <row r="43" spans="1:11" ht="26.1" customHeight="1" x14ac:dyDescent="0.2">
      <c r="A43" s="325"/>
      <c r="B43" s="325"/>
      <c r="C43" s="44" t="s">
        <v>8</v>
      </c>
      <c r="D43" s="45">
        <v>0</v>
      </c>
      <c r="E43" s="45">
        <v>0</v>
      </c>
      <c r="F43" s="45">
        <v>0</v>
      </c>
      <c r="G43" s="45">
        <v>0</v>
      </c>
      <c r="H43" s="45">
        <v>0</v>
      </c>
      <c r="I43" s="45">
        <v>0</v>
      </c>
      <c r="J43" s="45">
        <v>0</v>
      </c>
      <c r="K43" s="45">
        <v>0</v>
      </c>
    </row>
    <row r="44" spans="1:11" ht="26.1" customHeight="1" x14ac:dyDescent="0.2">
      <c r="A44" s="326"/>
      <c r="B44" s="330"/>
      <c r="C44" s="44" t="s">
        <v>47</v>
      </c>
      <c r="D44" s="45">
        <f>E44+F44+G44+H44+I44+J44+K44</f>
        <v>52292</v>
      </c>
      <c r="E44" s="45">
        <v>6897</v>
      </c>
      <c r="F44" s="45">
        <v>7300</v>
      </c>
      <c r="G44" s="45">
        <v>7300</v>
      </c>
      <c r="H44" s="45">
        <v>7300</v>
      </c>
      <c r="I44" s="45">
        <v>7453</v>
      </c>
      <c r="J44" s="45">
        <v>7825</v>
      </c>
      <c r="K44" s="45">
        <v>8217</v>
      </c>
    </row>
    <row r="45" spans="1:11" ht="26.1" customHeight="1" x14ac:dyDescent="0.2">
      <c r="A45" s="327"/>
      <c r="B45" s="331"/>
      <c r="C45" s="44" t="s">
        <v>43</v>
      </c>
      <c r="D45" s="45">
        <f>E45+F45+G45+H45+I45+J45+K45</f>
        <v>18973</v>
      </c>
      <c r="E45" s="45">
        <v>3973</v>
      </c>
      <c r="F45" s="45">
        <v>3000</v>
      </c>
      <c r="G45" s="45">
        <v>3000</v>
      </c>
      <c r="H45" s="45">
        <v>3000</v>
      </c>
      <c r="I45" s="45">
        <v>2000</v>
      </c>
      <c r="J45" s="45">
        <v>2000</v>
      </c>
      <c r="K45" s="45">
        <v>2000</v>
      </c>
    </row>
    <row r="46" spans="1:11" ht="36.75" customHeight="1" x14ac:dyDescent="0.2">
      <c r="A46" s="324" t="s">
        <v>82</v>
      </c>
      <c r="B46" s="324" t="s">
        <v>73</v>
      </c>
      <c r="C46" s="42" t="s">
        <v>9</v>
      </c>
      <c r="D46" s="45">
        <f>E46+F46+G46+H46+I46+J46+K46</f>
        <v>682</v>
      </c>
      <c r="E46" s="45">
        <f>E47+E48+E49+E50</f>
        <v>0</v>
      </c>
      <c r="F46" s="45">
        <f t="shared" ref="F46:K46" si="10">F47+F48+F49+F50</f>
        <v>100</v>
      </c>
      <c r="G46" s="45">
        <f t="shared" si="10"/>
        <v>100</v>
      </c>
      <c r="H46" s="45">
        <f t="shared" si="10"/>
        <v>100</v>
      </c>
      <c r="I46" s="45">
        <f t="shared" si="10"/>
        <v>121</v>
      </c>
      <c r="J46" s="45">
        <f t="shared" si="10"/>
        <v>127</v>
      </c>
      <c r="K46" s="45">
        <f t="shared" si="10"/>
        <v>134</v>
      </c>
    </row>
    <row r="47" spans="1:11" ht="26.1" customHeight="1" x14ac:dyDescent="0.2">
      <c r="A47" s="325"/>
      <c r="B47" s="325"/>
      <c r="C47" s="43" t="s">
        <v>7</v>
      </c>
      <c r="D47" s="45">
        <v>0</v>
      </c>
      <c r="E47" s="45">
        <v>0</v>
      </c>
      <c r="F47" s="45">
        <v>0</v>
      </c>
      <c r="G47" s="45">
        <v>0</v>
      </c>
      <c r="H47" s="45">
        <v>0</v>
      </c>
      <c r="I47" s="45">
        <v>0</v>
      </c>
      <c r="J47" s="45">
        <v>0</v>
      </c>
      <c r="K47" s="45">
        <v>0</v>
      </c>
    </row>
    <row r="48" spans="1:11" ht="26.1" customHeight="1" x14ac:dyDescent="0.2">
      <c r="A48" s="325"/>
      <c r="B48" s="325"/>
      <c r="C48" s="44" t="s">
        <v>8</v>
      </c>
      <c r="D48" s="45">
        <v>0</v>
      </c>
      <c r="E48" s="45">
        <v>0</v>
      </c>
      <c r="F48" s="45">
        <v>0</v>
      </c>
      <c r="G48" s="45">
        <v>0</v>
      </c>
      <c r="H48" s="45">
        <v>0</v>
      </c>
      <c r="I48" s="45">
        <v>0</v>
      </c>
      <c r="J48" s="45">
        <v>0</v>
      </c>
      <c r="K48" s="45">
        <v>0</v>
      </c>
    </row>
    <row r="49" spans="1:11" ht="26.1" customHeight="1" x14ac:dyDescent="0.2">
      <c r="A49" s="326"/>
      <c r="B49" s="330"/>
      <c r="C49" s="44" t="s">
        <v>47</v>
      </c>
      <c r="D49" s="45">
        <f>E49+F49+G49+H49+I49+J49+K49</f>
        <v>682</v>
      </c>
      <c r="E49" s="45">
        <v>0</v>
      </c>
      <c r="F49" s="45">
        <v>100</v>
      </c>
      <c r="G49" s="45">
        <v>100</v>
      </c>
      <c r="H49" s="45">
        <v>100</v>
      </c>
      <c r="I49" s="45">
        <v>121</v>
      </c>
      <c r="J49" s="45">
        <v>127</v>
      </c>
      <c r="K49" s="45">
        <v>134</v>
      </c>
    </row>
    <row r="50" spans="1:11" ht="26.1" customHeight="1" x14ac:dyDescent="0.2">
      <c r="A50" s="327"/>
      <c r="B50" s="331"/>
      <c r="C50" s="44" t="s">
        <v>43</v>
      </c>
      <c r="D50" s="45">
        <v>0</v>
      </c>
      <c r="E50" s="45">
        <v>0</v>
      </c>
      <c r="F50" s="45">
        <v>0</v>
      </c>
      <c r="G50" s="45">
        <v>0</v>
      </c>
      <c r="H50" s="45">
        <v>0</v>
      </c>
      <c r="I50" s="45">
        <v>0</v>
      </c>
      <c r="J50" s="45">
        <v>0</v>
      </c>
      <c r="K50" s="45">
        <v>0</v>
      </c>
    </row>
    <row r="51" spans="1:11" ht="37.5" customHeight="1" x14ac:dyDescent="0.2">
      <c r="A51" s="316" t="s">
        <v>235</v>
      </c>
      <c r="B51" s="305" t="s">
        <v>161</v>
      </c>
      <c r="C51" s="42" t="s">
        <v>9</v>
      </c>
      <c r="D51" s="45">
        <f>E51+F51+G51+H51+I51+J51+K51</f>
        <v>4565.5</v>
      </c>
      <c r="E51" s="45">
        <f>E52+E53+E54+E55</f>
        <v>1436.5</v>
      </c>
      <c r="F51" s="45">
        <v>1043</v>
      </c>
      <c r="G51" s="45">
        <v>1043</v>
      </c>
      <c r="H51" s="45">
        <f t="shared" ref="H51:K51" si="11">H52+H53+H54+H55</f>
        <v>1043</v>
      </c>
      <c r="I51" s="45">
        <f t="shared" si="11"/>
        <v>0</v>
      </c>
      <c r="J51" s="45">
        <f t="shared" si="11"/>
        <v>0</v>
      </c>
      <c r="K51" s="45">
        <f t="shared" si="11"/>
        <v>0</v>
      </c>
    </row>
    <row r="52" spans="1:11" ht="26.1" customHeight="1" x14ac:dyDescent="0.2">
      <c r="A52" s="316"/>
      <c r="B52" s="305"/>
      <c r="C52" s="43" t="s">
        <v>7</v>
      </c>
      <c r="D52" s="45">
        <v>0</v>
      </c>
      <c r="E52" s="45">
        <v>0</v>
      </c>
      <c r="F52" s="45">
        <v>0</v>
      </c>
      <c r="G52" s="45">
        <v>0</v>
      </c>
      <c r="H52" s="45">
        <v>0</v>
      </c>
      <c r="I52" s="45">
        <v>0</v>
      </c>
      <c r="J52" s="45">
        <v>0</v>
      </c>
      <c r="K52" s="45">
        <v>0</v>
      </c>
    </row>
    <row r="53" spans="1:11" ht="26.1" customHeight="1" x14ac:dyDescent="0.2">
      <c r="A53" s="316"/>
      <c r="B53" s="305"/>
      <c r="C53" s="44" t="s">
        <v>8</v>
      </c>
      <c r="D53" s="45">
        <v>0</v>
      </c>
      <c r="E53" s="45">
        <v>0</v>
      </c>
      <c r="F53" s="45">
        <v>0</v>
      </c>
      <c r="G53" s="45">
        <v>0</v>
      </c>
      <c r="H53" s="45">
        <v>0</v>
      </c>
      <c r="I53" s="45">
        <v>0</v>
      </c>
      <c r="J53" s="45">
        <v>0</v>
      </c>
      <c r="K53" s="45">
        <v>0</v>
      </c>
    </row>
    <row r="54" spans="1:11" ht="26.1" customHeight="1" x14ac:dyDescent="0.2">
      <c r="A54" s="316"/>
      <c r="B54" s="305"/>
      <c r="C54" s="44" t="s">
        <v>47</v>
      </c>
      <c r="D54" s="45">
        <f>E54+F54+G54+H54+I54+J54+K54</f>
        <v>4565.5</v>
      </c>
      <c r="E54" s="45">
        <v>1436.5</v>
      </c>
      <c r="F54" s="45">
        <v>1043</v>
      </c>
      <c r="G54" s="45">
        <v>1043</v>
      </c>
      <c r="H54" s="45">
        <v>1043</v>
      </c>
      <c r="I54" s="45" t="s">
        <v>96</v>
      </c>
      <c r="J54" s="45" t="s">
        <v>96</v>
      </c>
      <c r="K54" s="45" t="s">
        <v>96</v>
      </c>
    </row>
    <row r="55" spans="1:11" ht="29.25" customHeight="1" x14ac:dyDescent="0.2">
      <c r="A55" s="316"/>
      <c r="B55" s="305"/>
      <c r="C55" s="44" t="s">
        <v>43</v>
      </c>
      <c r="D55" s="45">
        <v>0</v>
      </c>
      <c r="E55" s="45">
        <v>0</v>
      </c>
      <c r="F55" s="45">
        <v>0</v>
      </c>
      <c r="G55" s="45">
        <v>0</v>
      </c>
      <c r="H55" s="45">
        <v>0</v>
      </c>
      <c r="I55" s="45">
        <v>0</v>
      </c>
      <c r="J55" s="45">
        <v>0</v>
      </c>
      <c r="K55" s="45">
        <v>0</v>
      </c>
    </row>
    <row r="56" spans="1:11" ht="26.25" customHeight="1" x14ac:dyDescent="0.2">
      <c r="A56" s="316" t="s">
        <v>236</v>
      </c>
      <c r="B56" s="306" t="s">
        <v>220</v>
      </c>
      <c r="C56" s="42" t="s">
        <v>9</v>
      </c>
      <c r="D56" s="45">
        <v>0</v>
      </c>
      <c r="E56" s="45">
        <v>0</v>
      </c>
      <c r="F56" s="45">
        <v>0</v>
      </c>
      <c r="G56" s="45">
        <v>0</v>
      </c>
      <c r="H56" s="45">
        <v>0</v>
      </c>
      <c r="I56" s="45">
        <v>0</v>
      </c>
      <c r="J56" s="45">
        <v>0</v>
      </c>
      <c r="K56" s="45">
        <v>0</v>
      </c>
    </row>
    <row r="57" spans="1:11" ht="22.5" customHeight="1" x14ac:dyDescent="0.2">
      <c r="A57" s="316"/>
      <c r="B57" s="307"/>
      <c r="C57" s="43" t="s">
        <v>7</v>
      </c>
      <c r="D57" s="45">
        <v>0</v>
      </c>
      <c r="E57" s="45">
        <v>0</v>
      </c>
      <c r="F57" s="45">
        <v>0</v>
      </c>
      <c r="G57" s="45">
        <v>0</v>
      </c>
      <c r="H57" s="45">
        <v>0</v>
      </c>
      <c r="I57" s="45">
        <v>0</v>
      </c>
      <c r="J57" s="45">
        <v>0</v>
      </c>
      <c r="K57" s="45">
        <v>0</v>
      </c>
    </row>
    <row r="58" spans="1:11" ht="24" customHeight="1" x14ac:dyDescent="0.2">
      <c r="A58" s="316"/>
      <c r="B58" s="307"/>
      <c r="C58" s="44" t="s">
        <v>8</v>
      </c>
      <c r="D58" s="45">
        <v>0</v>
      </c>
      <c r="E58" s="45">
        <v>0</v>
      </c>
      <c r="F58" s="45">
        <v>0</v>
      </c>
      <c r="G58" s="45">
        <v>0</v>
      </c>
      <c r="H58" s="45">
        <v>0</v>
      </c>
      <c r="I58" s="45">
        <v>0</v>
      </c>
      <c r="J58" s="45">
        <v>0</v>
      </c>
      <c r="K58" s="45">
        <v>0</v>
      </c>
    </row>
    <row r="59" spans="1:11" ht="28.5" customHeight="1" x14ac:dyDescent="0.2">
      <c r="A59" s="316"/>
      <c r="B59" s="307"/>
      <c r="C59" s="44" t="s">
        <v>47</v>
      </c>
      <c r="D59" s="45">
        <v>0</v>
      </c>
      <c r="E59" s="45">
        <v>0</v>
      </c>
      <c r="F59" s="45">
        <v>0</v>
      </c>
      <c r="G59" s="45">
        <v>0</v>
      </c>
      <c r="H59" s="45">
        <v>0</v>
      </c>
      <c r="I59" s="45">
        <v>0</v>
      </c>
      <c r="J59" s="45">
        <v>0</v>
      </c>
      <c r="K59" s="45">
        <v>0</v>
      </c>
    </row>
    <row r="60" spans="1:11" ht="27.75" customHeight="1" x14ac:dyDescent="0.2">
      <c r="A60" s="316"/>
      <c r="B60" s="308"/>
      <c r="C60" s="44" t="s">
        <v>43</v>
      </c>
      <c r="D60" s="45">
        <v>0</v>
      </c>
      <c r="E60" s="45">
        <v>0</v>
      </c>
      <c r="F60" s="45">
        <v>0</v>
      </c>
      <c r="G60" s="45">
        <v>0</v>
      </c>
      <c r="H60" s="45">
        <v>0</v>
      </c>
      <c r="I60" s="45">
        <v>0</v>
      </c>
      <c r="J60" s="45">
        <v>0</v>
      </c>
      <c r="K60" s="45">
        <v>0</v>
      </c>
    </row>
    <row r="61" spans="1:11" ht="26.1" customHeight="1" x14ac:dyDescent="0.2">
      <c r="A61" s="316" t="s">
        <v>237</v>
      </c>
      <c r="B61" s="305" t="s">
        <v>452</v>
      </c>
      <c r="C61" s="42" t="s">
        <v>9</v>
      </c>
      <c r="D61" s="45">
        <f>E61+F61+G61+H61+I61+J61+K61</f>
        <v>13302</v>
      </c>
      <c r="E61" s="45">
        <f>E62+E63+E64+E65</f>
        <v>0</v>
      </c>
      <c r="F61" s="45">
        <v>600</v>
      </c>
      <c r="G61" s="45">
        <v>600</v>
      </c>
      <c r="H61" s="45">
        <v>600</v>
      </c>
      <c r="I61" s="45">
        <v>3648</v>
      </c>
      <c r="J61" s="45">
        <v>3831</v>
      </c>
      <c r="K61" s="45">
        <v>4023</v>
      </c>
    </row>
    <row r="62" spans="1:11" ht="26.1" customHeight="1" x14ac:dyDescent="0.2">
      <c r="A62" s="316"/>
      <c r="B62" s="305"/>
      <c r="C62" s="43" t="s">
        <v>7</v>
      </c>
      <c r="D62" s="45">
        <v>0</v>
      </c>
      <c r="E62" s="45">
        <v>0</v>
      </c>
      <c r="F62" s="45">
        <v>0</v>
      </c>
      <c r="G62" s="45">
        <v>0</v>
      </c>
      <c r="H62" s="45">
        <v>0</v>
      </c>
      <c r="I62" s="45">
        <v>0</v>
      </c>
      <c r="J62" s="45">
        <v>0</v>
      </c>
      <c r="K62" s="45">
        <v>0</v>
      </c>
    </row>
    <row r="63" spans="1:11" ht="26.1" customHeight="1" x14ac:dyDescent="0.2">
      <c r="A63" s="316"/>
      <c r="B63" s="305"/>
      <c r="C63" s="44" t="s">
        <v>8</v>
      </c>
      <c r="D63" s="45">
        <v>0</v>
      </c>
      <c r="E63" s="45">
        <v>0</v>
      </c>
      <c r="F63" s="45">
        <v>0</v>
      </c>
      <c r="G63" s="45">
        <v>0</v>
      </c>
      <c r="H63" s="45">
        <v>0</v>
      </c>
      <c r="I63" s="45">
        <v>0</v>
      </c>
      <c r="J63" s="45">
        <v>0</v>
      </c>
      <c r="K63" s="45">
        <v>0</v>
      </c>
    </row>
    <row r="64" spans="1:11" ht="26.1" customHeight="1" x14ac:dyDescent="0.2">
      <c r="A64" s="316"/>
      <c r="B64" s="305"/>
      <c r="C64" s="44" t="s">
        <v>47</v>
      </c>
      <c r="D64" s="45">
        <f>E64+F64+G64+H64+I64+J64+K64</f>
        <v>13302</v>
      </c>
      <c r="E64" s="45">
        <v>0</v>
      </c>
      <c r="F64" s="45">
        <v>600</v>
      </c>
      <c r="G64" s="45">
        <v>600</v>
      </c>
      <c r="H64" s="45">
        <v>600</v>
      </c>
      <c r="I64" s="45">
        <v>3648</v>
      </c>
      <c r="J64" s="45">
        <v>3831</v>
      </c>
      <c r="K64" s="45">
        <v>4023</v>
      </c>
    </row>
    <row r="65" spans="1:14" ht="19.5" customHeight="1" x14ac:dyDescent="0.2">
      <c r="A65" s="316"/>
      <c r="B65" s="305"/>
      <c r="C65" s="44" t="s">
        <v>43</v>
      </c>
      <c r="D65" s="45">
        <v>0</v>
      </c>
      <c r="E65" s="45">
        <v>0</v>
      </c>
      <c r="F65" s="45">
        <v>0</v>
      </c>
      <c r="G65" s="45">
        <v>0</v>
      </c>
      <c r="H65" s="45">
        <v>0</v>
      </c>
      <c r="I65" s="45">
        <v>0</v>
      </c>
      <c r="J65" s="45">
        <v>0</v>
      </c>
      <c r="K65" s="45">
        <v>0</v>
      </c>
    </row>
    <row r="66" spans="1:14" ht="30.75" customHeight="1" x14ac:dyDescent="0.2">
      <c r="A66" s="316" t="s">
        <v>238</v>
      </c>
      <c r="B66" s="305" t="s">
        <v>74</v>
      </c>
      <c r="C66" s="42" t="s">
        <v>9</v>
      </c>
      <c r="D66" s="45">
        <f>D67+D68+D69+D70</f>
        <v>30645</v>
      </c>
      <c r="E66" s="45">
        <f>E67+E68+E69+E70</f>
        <v>3318</v>
      </c>
      <c r="F66" s="45">
        <f t="shared" ref="F66:K66" si="12">F67+F68+F69+F70</f>
        <v>4000</v>
      </c>
      <c r="G66" s="45">
        <f t="shared" si="12"/>
        <v>4000</v>
      </c>
      <c r="H66" s="45">
        <f t="shared" si="12"/>
        <v>4000</v>
      </c>
      <c r="I66" s="45">
        <f t="shared" si="12"/>
        <v>4862</v>
      </c>
      <c r="J66" s="45">
        <f t="shared" si="12"/>
        <v>5105</v>
      </c>
      <c r="K66" s="45">
        <f t="shared" si="12"/>
        <v>5360</v>
      </c>
    </row>
    <row r="67" spans="1:14" ht="26.1" customHeight="1" x14ac:dyDescent="0.2">
      <c r="A67" s="316"/>
      <c r="B67" s="305"/>
      <c r="C67" s="43" t="s">
        <v>7</v>
      </c>
      <c r="D67" s="45">
        <v>0</v>
      </c>
      <c r="E67" s="45">
        <v>0</v>
      </c>
      <c r="F67" s="45">
        <v>0</v>
      </c>
      <c r="G67" s="45">
        <v>0</v>
      </c>
      <c r="H67" s="45">
        <v>0</v>
      </c>
      <c r="I67" s="45">
        <v>0</v>
      </c>
      <c r="J67" s="45">
        <v>0</v>
      </c>
      <c r="K67" s="45">
        <v>0</v>
      </c>
    </row>
    <row r="68" spans="1:14" ht="26.1" customHeight="1" x14ac:dyDescent="0.2">
      <c r="A68" s="316"/>
      <c r="B68" s="305"/>
      <c r="C68" s="44" t="s">
        <v>8</v>
      </c>
      <c r="D68" s="45">
        <v>0</v>
      </c>
      <c r="E68" s="45">
        <v>0</v>
      </c>
      <c r="F68" s="45">
        <v>0</v>
      </c>
      <c r="G68" s="45">
        <v>0</v>
      </c>
      <c r="H68" s="45">
        <v>0</v>
      </c>
      <c r="I68" s="45">
        <v>0</v>
      </c>
      <c r="J68" s="45">
        <v>0</v>
      </c>
      <c r="K68" s="45">
        <v>0</v>
      </c>
    </row>
    <row r="69" spans="1:14" ht="26.1" customHeight="1" x14ac:dyDescent="0.2">
      <c r="A69" s="316"/>
      <c r="B69" s="305"/>
      <c r="C69" s="44" t="s">
        <v>47</v>
      </c>
      <c r="D69" s="45">
        <f>E69+F69+G69+H69+I69+J69+K69</f>
        <v>30645</v>
      </c>
      <c r="E69" s="45">
        <v>3318</v>
      </c>
      <c r="F69" s="45">
        <v>4000</v>
      </c>
      <c r="G69" s="45">
        <v>4000</v>
      </c>
      <c r="H69" s="45">
        <v>4000</v>
      </c>
      <c r="I69" s="45">
        <v>4862</v>
      </c>
      <c r="J69" s="45">
        <v>5105</v>
      </c>
      <c r="K69" s="45">
        <v>5360</v>
      </c>
    </row>
    <row r="70" spans="1:14" ht="25.5" customHeight="1" x14ac:dyDescent="0.2">
      <c r="A70" s="316"/>
      <c r="B70" s="305"/>
      <c r="C70" s="44" t="s">
        <v>43</v>
      </c>
      <c r="D70" s="45">
        <v>0</v>
      </c>
      <c r="E70" s="45">
        <v>0</v>
      </c>
      <c r="F70" s="45">
        <v>0</v>
      </c>
      <c r="G70" s="45">
        <v>0</v>
      </c>
      <c r="H70" s="45">
        <v>0</v>
      </c>
      <c r="I70" s="45">
        <v>0</v>
      </c>
      <c r="J70" s="45">
        <v>0</v>
      </c>
      <c r="K70" s="45">
        <v>0</v>
      </c>
    </row>
    <row r="71" spans="1:14" ht="33" customHeight="1" x14ac:dyDescent="0.2">
      <c r="A71" s="316" t="s">
        <v>239</v>
      </c>
      <c r="B71" s="305" t="s">
        <v>75</v>
      </c>
      <c r="C71" s="42" t="s">
        <v>9</v>
      </c>
      <c r="D71" s="45">
        <f>E71+F71+G71+H71+I71+J71+K71</f>
        <v>289369</v>
      </c>
      <c r="E71" s="45">
        <f>E72+E73+E74+E75</f>
        <v>33809</v>
      </c>
      <c r="F71" s="45">
        <v>39202</v>
      </c>
      <c r="G71" s="45">
        <f t="shared" ref="G71:K71" si="13">G72+G73+G74+G75</f>
        <v>39202</v>
      </c>
      <c r="H71" s="45">
        <f>H72+H73+H74+H75</f>
        <v>39202</v>
      </c>
      <c r="I71" s="45">
        <f t="shared" si="13"/>
        <v>43760</v>
      </c>
      <c r="J71" s="45">
        <f t="shared" si="13"/>
        <v>45948</v>
      </c>
      <c r="K71" s="45">
        <f t="shared" si="13"/>
        <v>48246</v>
      </c>
    </row>
    <row r="72" spans="1:14" ht="26.1" customHeight="1" x14ac:dyDescent="0.2">
      <c r="A72" s="316"/>
      <c r="B72" s="305"/>
      <c r="C72" s="43" t="s">
        <v>7</v>
      </c>
      <c r="D72" s="45">
        <v>0</v>
      </c>
      <c r="E72" s="45">
        <v>0</v>
      </c>
      <c r="F72" s="45">
        <v>0</v>
      </c>
      <c r="G72" s="45">
        <v>0</v>
      </c>
      <c r="H72" s="45">
        <v>0</v>
      </c>
      <c r="I72" s="45">
        <v>0</v>
      </c>
      <c r="J72" s="45">
        <v>0</v>
      </c>
      <c r="K72" s="45">
        <v>0</v>
      </c>
    </row>
    <row r="73" spans="1:14" ht="26.1" customHeight="1" x14ac:dyDescent="0.2">
      <c r="A73" s="316"/>
      <c r="B73" s="305"/>
      <c r="C73" s="44" t="s">
        <v>8</v>
      </c>
      <c r="D73" s="45">
        <v>0</v>
      </c>
      <c r="E73" s="45">
        <v>0</v>
      </c>
      <c r="F73" s="45">
        <v>0</v>
      </c>
      <c r="G73" s="45">
        <v>0</v>
      </c>
      <c r="H73" s="45">
        <v>0</v>
      </c>
      <c r="I73" s="45">
        <v>0</v>
      </c>
      <c r="J73" s="45">
        <v>0</v>
      </c>
      <c r="K73" s="45">
        <v>0</v>
      </c>
    </row>
    <row r="74" spans="1:14" ht="26.1" customHeight="1" x14ac:dyDescent="0.2">
      <c r="A74" s="316"/>
      <c r="B74" s="305"/>
      <c r="C74" s="44" t="s">
        <v>47</v>
      </c>
      <c r="D74" s="45">
        <f>E74+F74+G74+H74+I74+J74+K74</f>
        <v>289369</v>
      </c>
      <c r="E74" s="45">
        <v>33809</v>
      </c>
      <c r="F74" s="45">
        <v>39202</v>
      </c>
      <c r="G74" s="45">
        <v>39202</v>
      </c>
      <c r="H74" s="45">
        <v>39202</v>
      </c>
      <c r="I74" s="45">
        <v>43760</v>
      </c>
      <c r="J74" s="45">
        <v>45948</v>
      </c>
      <c r="K74" s="45">
        <v>48246</v>
      </c>
    </row>
    <row r="75" spans="1:14" ht="26.1" customHeight="1" x14ac:dyDescent="0.2">
      <c r="A75" s="316"/>
      <c r="B75" s="305"/>
      <c r="C75" s="44" t="s">
        <v>43</v>
      </c>
      <c r="D75" s="45">
        <f>E75+F75+G75+H75+I75+J75+K75</f>
        <v>0</v>
      </c>
      <c r="E75" s="45">
        <v>0</v>
      </c>
      <c r="F75" s="45">
        <v>0</v>
      </c>
      <c r="G75" s="45">
        <v>0</v>
      </c>
      <c r="H75" s="45">
        <v>0</v>
      </c>
      <c r="I75" s="45">
        <v>0</v>
      </c>
      <c r="J75" s="45">
        <v>0</v>
      </c>
      <c r="K75" s="45">
        <v>0</v>
      </c>
      <c r="L75" s="328"/>
      <c r="M75" s="276"/>
      <c r="N75" s="276"/>
    </row>
    <row r="76" spans="1:14" ht="36.75" customHeight="1" x14ac:dyDescent="0.2">
      <c r="A76" s="316" t="s">
        <v>240</v>
      </c>
      <c r="B76" s="305" t="s">
        <v>165</v>
      </c>
      <c r="C76" s="42" t="s">
        <v>9</v>
      </c>
      <c r="D76" s="45">
        <f>E76+F76+G76+H76+I76+J76+K76</f>
        <v>100187.7</v>
      </c>
      <c r="E76" s="45">
        <f>E77+E78+E79+E80</f>
        <v>85217.7</v>
      </c>
      <c r="F76" s="45">
        <f t="shared" ref="F76:G76" si="14">F77+F78+F79+F80</f>
        <v>0</v>
      </c>
      <c r="G76" s="45">
        <f t="shared" si="14"/>
        <v>0</v>
      </c>
      <c r="H76" s="45">
        <v>3473</v>
      </c>
      <c r="I76" s="45">
        <v>3647</v>
      </c>
      <c r="J76" s="45">
        <v>3829</v>
      </c>
      <c r="K76" s="45">
        <v>4021</v>
      </c>
    </row>
    <row r="77" spans="1:14" ht="26.1" customHeight="1" x14ac:dyDescent="0.2">
      <c r="A77" s="316"/>
      <c r="B77" s="305"/>
      <c r="C77" s="43" t="s">
        <v>7</v>
      </c>
      <c r="D77" s="45">
        <v>0</v>
      </c>
      <c r="E77" s="45">
        <v>0</v>
      </c>
      <c r="F77" s="45">
        <v>0</v>
      </c>
      <c r="G77" s="45">
        <v>0</v>
      </c>
      <c r="H77" s="45">
        <v>0</v>
      </c>
      <c r="I77" s="45">
        <v>0</v>
      </c>
      <c r="J77" s="45">
        <v>0</v>
      </c>
      <c r="K77" s="45">
        <v>0</v>
      </c>
    </row>
    <row r="78" spans="1:14" ht="26.1" customHeight="1" x14ac:dyDescent="0.2">
      <c r="A78" s="316"/>
      <c r="B78" s="305"/>
      <c r="C78" s="44" t="s">
        <v>8</v>
      </c>
      <c r="D78" s="45">
        <f>E78+F78+G78+H78+I78+J78+K78</f>
        <v>31863.7</v>
      </c>
      <c r="E78" s="45">
        <v>31863.7</v>
      </c>
      <c r="F78" s="45">
        <v>0</v>
      </c>
      <c r="G78" s="45">
        <v>0</v>
      </c>
      <c r="H78" s="45">
        <v>0</v>
      </c>
      <c r="I78" s="45">
        <v>0</v>
      </c>
      <c r="J78" s="45">
        <v>0</v>
      </c>
      <c r="K78" s="45">
        <v>0</v>
      </c>
    </row>
    <row r="79" spans="1:14" ht="26.1" customHeight="1" x14ac:dyDescent="0.2">
      <c r="A79" s="316"/>
      <c r="B79" s="305"/>
      <c r="C79" s="44" t="s">
        <v>47</v>
      </c>
      <c r="D79" s="45">
        <f>E79+F79+G79+H79+I79+J79+K79</f>
        <v>64851</v>
      </c>
      <c r="E79" s="45">
        <v>53354</v>
      </c>
      <c r="F79" s="45">
        <v>0</v>
      </c>
      <c r="G79" s="45">
        <v>0</v>
      </c>
      <c r="H79" s="45">
        <v>0</v>
      </c>
      <c r="I79" s="45">
        <v>3647</v>
      </c>
      <c r="J79" s="45">
        <v>3829</v>
      </c>
      <c r="K79" s="45">
        <v>4021</v>
      </c>
    </row>
    <row r="80" spans="1:14" ht="30" customHeight="1" x14ac:dyDescent="0.2">
      <c r="A80" s="316"/>
      <c r="B80" s="305"/>
      <c r="C80" s="44" t="s">
        <v>43</v>
      </c>
      <c r="D80" s="45">
        <v>0</v>
      </c>
      <c r="E80" s="45">
        <v>0</v>
      </c>
      <c r="F80" s="45">
        <v>0</v>
      </c>
      <c r="G80" s="45">
        <v>0</v>
      </c>
      <c r="H80" s="45">
        <v>0</v>
      </c>
      <c r="I80" s="45">
        <v>0</v>
      </c>
      <c r="J80" s="45">
        <v>0</v>
      </c>
      <c r="K80" s="45">
        <v>0</v>
      </c>
    </row>
    <row r="81" spans="1:11" ht="32.25" customHeight="1" x14ac:dyDescent="0.2">
      <c r="A81" s="309" t="s">
        <v>28</v>
      </c>
      <c r="B81" s="306" t="s">
        <v>453</v>
      </c>
      <c r="C81" s="42" t="s">
        <v>9</v>
      </c>
      <c r="D81" s="45">
        <f>D82+D83+D84+D85</f>
        <v>129017.1</v>
      </c>
      <c r="E81" s="45">
        <f t="shared" ref="E81:K81" si="15">E82+E83+E84+E85</f>
        <v>22337.1</v>
      </c>
      <c r="F81" s="45">
        <f t="shared" si="15"/>
        <v>16577</v>
      </c>
      <c r="G81" s="45">
        <f t="shared" si="15"/>
        <v>17446</v>
      </c>
      <c r="H81" s="45">
        <f t="shared" si="15"/>
        <v>16322</v>
      </c>
      <c r="I81" s="45">
        <f t="shared" si="15"/>
        <v>18418</v>
      </c>
      <c r="J81" s="45">
        <f t="shared" si="15"/>
        <v>18774</v>
      </c>
      <c r="K81" s="45">
        <f t="shared" si="15"/>
        <v>19143</v>
      </c>
    </row>
    <row r="82" spans="1:11" ht="26.1" customHeight="1" x14ac:dyDescent="0.2">
      <c r="A82" s="310"/>
      <c r="B82" s="307"/>
      <c r="C82" s="43" t="s">
        <v>7</v>
      </c>
      <c r="D82" s="45">
        <f t="shared" ref="D82:K82" si="16">D87+D92+D97+D102+D107+D112</f>
        <v>0</v>
      </c>
      <c r="E82" s="45">
        <f t="shared" si="16"/>
        <v>0</v>
      </c>
      <c r="F82" s="45">
        <f t="shared" si="16"/>
        <v>0</v>
      </c>
      <c r="G82" s="45">
        <f t="shared" si="16"/>
        <v>0</v>
      </c>
      <c r="H82" s="45">
        <f t="shared" si="16"/>
        <v>0</v>
      </c>
      <c r="I82" s="45">
        <f t="shared" si="16"/>
        <v>0</v>
      </c>
      <c r="J82" s="45">
        <f t="shared" si="16"/>
        <v>0</v>
      </c>
      <c r="K82" s="45">
        <f t="shared" si="16"/>
        <v>0</v>
      </c>
    </row>
    <row r="83" spans="1:11" ht="26.1" customHeight="1" x14ac:dyDescent="0.2">
      <c r="A83" s="310"/>
      <c r="B83" s="307"/>
      <c r="C83" s="44" t="s">
        <v>8</v>
      </c>
      <c r="D83" s="45">
        <f t="shared" ref="D83:K83" si="17">D88+D93+D98+D103+D108+D114</f>
        <v>0</v>
      </c>
      <c r="E83" s="45">
        <f t="shared" si="17"/>
        <v>0</v>
      </c>
      <c r="F83" s="45">
        <f t="shared" si="17"/>
        <v>0</v>
      </c>
      <c r="G83" s="45">
        <f t="shared" si="17"/>
        <v>0</v>
      </c>
      <c r="H83" s="45">
        <f t="shared" si="17"/>
        <v>0</v>
      </c>
      <c r="I83" s="45">
        <f t="shared" si="17"/>
        <v>0</v>
      </c>
      <c r="J83" s="45">
        <f t="shared" si="17"/>
        <v>0</v>
      </c>
      <c r="K83" s="45">
        <f t="shared" si="17"/>
        <v>0</v>
      </c>
    </row>
    <row r="84" spans="1:11" ht="26.1" customHeight="1" x14ac:dyDescent="0.2">
      <c r="A84" s="310"/>
      <c r="B84" s="307"/>
      <c r="C84" s="44" t="s">
        <v>47</v>
      </c>
      <c r="D84" s="45">
        <f t="shared" ref="D84:K85" si="18">D89+D94+D99+D104+D109+D114</f>
        <v>33459</v>
      </c>
      <c r="E84" s="45">
        <f t="shared" si="18"/>
        <v>3160</v>
      </c>
      <c r="F84" s="45">
        <f t="shared" si="18"/>
        <v>3540</v>
      </c>
      <c r="G84" s="45">
        <f t="shared" si="18"/>
        <v>3942</v>
      </c>
      <c r="H84" s="45">
        <f t="shared" si="18"/>
        <v>3942</v>
      </c>
      <c r="I84" s="45">
        <f t="shared" si="18"/>
        <v>5987</v>
      </c>
      <c r="J84" s="45">
        <f t="shared" si="18"/>
        <v>6287</v>
      </c>
      <c r="K84" s="45">
        <f t="shared" si="18"/>
        <v>6601</v>
      </c>
    </row>
    <row r="85" spans="1:11" ht="26.1" customHeight="1" x14ac:dyDescent="0.2">
      <c r="A85" s="311"/>
      <c r="B85" s="308"/>
      <c r="C85" s="44" t="s">
        <v>43</v>
      </c>
      <c r="D85" s="45">
        <f t="shared" si="18"/>
        <v>95558.1</v>
      </c>
      <c r="E85" s="45">
        <f t="shared" si="18"/>
        <v>19177.099999999999</v>
      </c>
      <c r="F85" s="45">
        <f t="shared" si="18"/>
        <v>13037</v>
      </c>
      <c r="G85" s="45">
        <f t="shared" si="18"/>
        <v>13504</v>
      </c>
      <c r="H85" s="45">
        <f t="shared" si="18"/>
        <v>12380</v>
      </c>
      <c r="I85" s="45">
        <f t="shared" si="18"/>
        <v>12431</v>
      </c>
      <c r="J85" s="45">
        <f t="shared" si="18"/>
        <v>12487</v>
      </c>
      <c r="K85" s="45">
        <f t="shared" si="18"/>
        <v>12542</v>
      </c>
    </row>
    <row r="86" spans="1:11" ht="25.5" customHeight="1" x14ac:dyDescent="0.2">
      <c r="A86" s="316" t="s">
        <v>83</v>
      </c>
      <c r="B86" s="305" t="s">
        <v>160</v>
      </c>
      <c r="C86" s="42" t="s">
        <v>9</v>
      </c>
      <c r="D86" s="45">
        <f>E86+F86+G86+H86+I86+J86+K86</f>
        <v>2829</v>
      </c>
      <c r="E86" s="45">
        <v>115</v>
      </c>
      <c r="F86" s="45">
        <f t="shared" ref="F86:K86" si="19">F87+F88+F89+F90</f>
        <v>100</v>
      </c>
      <c r="G86" s="45">
        <f t="shared" si="19"/>
        <v>100</v>
      </c>
      <c r="H86" s="45">
        <f t="shared" si="19"/>
        <v>100</v>
      </c>
      <c r="I86" s="45">
        <f t="shared" si="19"/>
        <v>766</v>
      </c>
      <c r="J86" s="45">
        <f t="shared" si="19"/>
        <v>804</v>
      </c>
      <c r="K86" s="45">
        <f t="shared" si="19"/>
        <v>844</v>
      </c>
    </row>
    <row r="87" spans="1:11" ht="26.1" customHeight="1" x14ac:dyDescent="0.2">
      <c r="A87" s="316"/>
      <c r="B87" s="305"/>
      <c r="C87" s="43" t="s">
        <v>7</v>
      </c>
      <c r="D87" s="45">
        <v>0</v>
      </c>
      <c r="E87" s="45">
        <v>0</v>
      </c>
      <c r="F87" s="45">
        <v>0</v>
      </c>
      <c r="G87" s="45">
        <v>0</v>
      </c>
      <c r="H87" s="45">
        <v>0</v>
      </c>
      <c r="I87" s="45">
        <v>0</v>
      </c>
      <c r="J87" s="45">
        <v>0</v>
      </c>
      <c r="K87" s="45">
        <v>0</v>
      </c>
    </row>
    <row r="88" spans="1:11" ht="26.1" customHeight="1" x14ac:dyDescent="0.2">
      <c r="A88" s="316"/>
      <c r="B88" s="305"/>
      <c r="C88" s="44" t="s">
        <v>8</v>
      </c>
      <c r="D88" s="45">
        <v>0</v>
      </c>
      <c r="E88" s="45">
        <v>0</v>
      </c>
      <c r="F88" s="45">
        <v>0</v>
      </c>
      <c r="G88" s="45">
        <v>0</v>
      </c>
      <c r="H88" s="45">
        <v>0</v>
      </c>
      <c r="I88" s="45">
        <v>0</v>
      </c>
      <c r="J88" s="45">
        <v>0</v>
      </c>
      <c r="K88" s="45">
        <v>0</v>
      </c>
    </row>
    <row r="89" spans="1:11" ht="26.1" customHeight="1" x14ac:dyDescent="0.2">
      <c r="A89" s="316"/>
      <c r="B89" s="305"/>
      <c r="C89" s="44" t="s">
        <v>47</v>
      </c>
      <c r="D89" s="45">
        <f>E89+F89+G89+H89+I89+J89+K89</f>
        <v>2829</v>
      </c>
      <c r="E89" s="45">
        <v>115</v>
      </c>
      <c r="F89" s="45">
        <v>100</v>
      </c>
      <c r="G89" s="45">
        <v>100</v>
      </c>
      <c r="H89" s="45">
        <v>100</v>
      </c>
      <c r="I89" s="45">
        <v>766</v>
      </c>
      <c r="J89" s="45">
        <v>804</v>
      </c>
      <c r="K89" s="45">
        <v>844</v>
      </c>
    </row>
    <row r="90" spans="1:11" ht="25.5" customHeight="1" x14ac:dyDescent="0.2">
      <c r="A90" s="316"/>
      <c r="B90" s="305"/>
      <c r="C90" s="44" t="s">
        <v>43</v>
      </c>
      <c r="D90" s="45">
        <v>0</v>
      </c>
      <c r="E90" s="45">
        <v>0</v>
      </c>
      <c r="F90" s="45">
        <v>0</v>
      </c>
      <c r="G90" s="45">
        <v>0</v>
      </c>
      <c r="H90" s="45">
        <v>0</v>
      </c>
      <c r="I90" s="45">
        <v>0</v>
      </c>
      <c r="J90" s="45">
        <v>0</v>
      </c>
      <c r="K90" s="45">
        <v>0</v>
      </c>
    </row>
    <row r="91" spans="1:11" ht="32.25" customHeight="1" x14ac:dyDescent="0.2">
      <c r="A91" s="316" t="s">
        <v>84</v>
      </c>
      <c r="B91" s="305" t="s">
        <v>167</v>
      </c>
      <c r="C91" s="42" t="s">
        <v>9</v>
      </c>
      <c r="D91" s="45">
        <f>E91+F91+G91+H91+I91+J91+K91</f>
        <v>30328</v>
      </c>
      <c r="E91" s="45">
        <f>SUM(E92:E95)</f>
        <v>3809</v>
      </c>
      <c r="F91" s="45">
        <f t="shared" ref="F91:K91" si="20">F92+F93+F94+F95</f>
        <v>3340</v>
      </c>
      <c r="G91" s="45">
        <f t="shared" si="20"/>
        <v>3742</v>
      </c>
      <c r="H91" s="45">
        <f t="shared" si="20"/>
        <v>3742</v>
      </c>
      <c r="I91" s="45">
        <f t="shared" si="20"/>
        <v>4978</v>
      </c>
      <c r="J91" s="45">
        <f t="shared" si="20"/>
        <v>5228</v>
      </c>
      <c r="K91" s="45">
        <f t="shared" si="20"/>
        <v>5489</v>
      </c>
    </row>
    <row r="92" spans="1:11" ht="26.1" customHeight="1" x14ac:dyDescent="0.2">
      <c r="A92" s="316"/>
      <c r="B92" s="305"/>
      <c r="C92" s="43" t="s">
        <v>7</v>
      </c>
      <c r="D92" s="45">
        <v>0</v>
      </c>
      <c r="E92" s="45">
        <v>0</v>
      </c>
      <c r="F92" s="45">
        <v>0</v>
      </c>
      <c r="G92" s="45">
        <v>0</v>
      </c>
      <c r="H92" s="45">
        <v>0</v>
      </c>
      <c r="I92" s="45">
        <v>0</v>
      </c>
      <c r="J92" s="45">
        <v>0</v>
      </c>
      <c r="K92" s="45">
        <v>0</v>
      </c>
    </row>
    <row r="93" spans="1:11" ht="26.1" customHeight="1" x14ac:dyDescent="0.2">
      <c r="A93" s="316"/>
      <c r="B93" s="305"/>
      <c r="C93" s="44" t="s">
        <v>8</v>
      </c>
      <c r="D93" s="45">
        <v>0</v>
      </c>
      <c r="E93" s="45">
        <v>0</v>
      </c>
      <c r="F93" s="45">
        <v>0</v>
      </c>
      <c r="G93" s="45">
        <v>0</v>
      </c>
      <c r="H93" s="45">
        <v>0</v>
      </c>
      <c r="I93" s="45">
        <v>0</v>
      </c>
      <c r="J93" s="45">
        <v>0</v>
      </c>
      <c r="K93" s="45">
        <v>0</v>
      </c>
    </row>
    <row r="94" spans="1:11" ht="26.1" customHeight="1" x14ac:dyDescent="0.2">
      <c r="A94" s="316"/>
      <c r="B94" s="305"/>
      <c r="C94" s="44" t="s">
        <v>47</v>
      </c>
      <c r="D94" s="45">
        <f>E94+F94+G94+H94+I94+J94+K94</f>
        <v>29564</v>
      </c>
      <c r="E94" s="45">
        <v>3045</v>
      </c>
      <c r="F94" s="45">
        <v>3340</v>
      </c>
      <c r="G94" s="45">
        <v>3742</v>
      </c>
      <c r="H94" s="45">
        <v>3742</v>
      </c>
      <c r="I94" s="45">
        <v>4978</v>
      </c>
      <c r="J94" s="45">
        <v>5228</v>
      </c>
      <c r="K94" s="45">
        <v>5489</v>
      </c>
    </row>
    <row r="95" spans="1:11" ht="26.1" customHeight="1" x14ac:dyDescent="0.2">
      <c r="A95" s="316"/>
      <c r="B95" s="305"/>
      <c r="C95" s="44" t="s">
        <v>43</v>
      </c>
      <c r="D95" s="45">
        <f>E95+F95+G95+H95+I95+J95+K95</f>
        <v>764</v>
      </c>
      <c r="E95" s="45">
        <v>764</v>
      </c>
      <c r="F95" s="45">
        <v>0</v>
      </c>
      <c r="G95" s="45">
        <v>0</v>
      </c>
      <c r="H95" s="45">
        <v>0</v>
      </c>
      <c r="I95" s="45">
        <v>0</v>
      </c>
      <c r="J95" s="45">
        <v>0</v>
      </c>
      <c r="K95" s="45">
        <v>0</v>
      </c>
    </row>
    <row r="96" spans="1:11" ht="33" customHeight="1" x14ac:dyDescent="0.2">
      <c r="A96" s="316" t="s">
        <v>85</v>
      </c>
      <c r="B96" s="305" t="s">
        <v>172</v>
      </c>
      <c r="C96" s="42" t="s">
        <v>9</v>
      </c>
      <c r="D96" s="45">
        <f>E96+F96+G96+H96+I96+J96+K96</f>
        <v>1066</v>
      </c>
      <c r="E96" s="45">
        <f>E97+E98+E99+E100</f>
        <v>0</v>
      </c>
      <c r="F96" s="45">
        <f t="shared" ref="F96:K96" si="21">F97+F98+F99+F100</f>
        <v>100</v>
      </c>
      <c r="G96" s="45">
        <f t="shared" si="21"/>
        <v>100</v>
      </c>
      <c r="H96" s="45">
        <f t="shared" si="21"/>
        <v>100</v>
      </c>
      <c r="I96" s="45">
        <f t="shared" si="21"/>
        <v>243</v>
      </c>
      <c r="J96" s="45">
        <f t="shared" si="21"/>
        <v>255</v>
      </c>
      <c r="K96" s="45">
        <f t="shared" si="21"/>
        <v>268</v>
      </c>
    </row>
    <row r="97" spans="1:11" ht="26.1" customHeight="1" x14ac:dyDescent="0.2">
      <c r="A97" s="316"/>
      <c r="B97" s="305"/>
      <c r="C97" s="43" t="s">
        <v>7</v>
      </c>
      <c r="D97" s="45">
        <v>0</v>
      </c>
      <c r="E97" s="45">
        <v>0</v>
      </c>
      <c r="F97" s="45">
        <v>0</v>
      </c>
      <c r="G97" s="45">
        <v>0</v>
      </c>
      <c r="H97" s="45">
        <v>0</v>
      </c>
      <c r="I97" s="45">
        <v>0</v>
      </c>
      <c r="J97" s="45">
        <v>0</v>
      </c>
      <c r="K97" s="45">
        <v>0</v>
      </c>
    </row>
    <row r="98" spans="1:11" ht="26.1" customHeight="1" x14ac:dyDescent="0.2">
      <c r="A98" s="316"/>
      <c r="B98" s="305"/>
      <c r="C98" s="44" t="s">
        <v>8</v>
      </c>
      <c r="D98" s="45">
        <v>0</v>
      </c>
      <c r="E98" s="45">
        <v>0</v>
      </c>
      <c r="F98" s="45">
        <v>0</v>
      </c>
      <c r="G98" s="45">
        <v>0</v>
      </c>
      <c r="H98" s="45">
        <v>0</v>
      </c>
      <c r="I98" s="45">
        <v>0</v>
      </c>
      <c r="J98" s="45">
        <v>0</v>
      </c>
      <c r="K98" s="45">
        <v>0</v>
      </c>
    </row>
    <row r="99" spans="1:11" ht="26.1" customHeight="1" x14ac:dyDescent="0.2">
      <c r="A99" s="316"/>
      <c r="B99" s="305"/>
      <c r="C99" s="44" t="s">
        <v>47</v>
      </c>
      <c r="D99" s="45">
        <f>E99+F99+G99+H99+I99+J99+K99</f>
        <v>1066</v>
      </c>
      <c r="E99" s="45">
        <v>0</v>
      </c>
      <c r="F99" s="45">
        <v>100</v>
      </c>
      <c r="G99" s="45">
        <v>100</v>
      </c>
      <c r="H99" s="45">
        <v>100</v>
      </c>
      <c r="I99" s="45">
        <v>243</v>
      </c>
      <c r="J99" s="45">
        <v>255</v>
      </c>
      <c r="K99" s="45">
        <v>268</v>
      </c>
    </row>
    <row r="100" spans="1:11" ht="28.5" customHeight="1" x14ac:dyDescent="0.2">
      <c r="A100" s="316"/>
      <c r="B100" s="305"/>
      <c r="C100" s="44" t="s">
        <v>43</v>
      </c>
      <c r="D100" s="45">
        <v>0</v>
      </c>
      <c r="E100" s="45">
        <v>0</v>
      </c>
      <c r="F100" s="45">
        <v>0</v>
      </c>
      <c r="G100" s="45">
        <v>0</v>
      </c>
      <c r="H100" s="45">
        <v>0</v>
      </c>
      <c r="I100" s="45">
        <v>0</v>
      </c>
      <c r="J100" s="45">
        <v>0</v>
      </c>
      <c r="K100" s="45">
        <v>0</v>
      </c>
    </row>
    <row r="101" spans="1:11" ht="32.25" customHeight="1" x14ac:dyDescent="0.2">
      <c r="A101" s="316" t="s">
        <v>86</v>
      </c>
      <c r="B101" s="305" t="s">
        <v>166</v>
      </c>
      <c r="C101" s="42" t="s">
        <v>9</v>
      </c>
      <c r="D101" s="45">
        <f>E101+F101+G101+H101+I101+J101+K101</f>
        <v>75066</v>
      </c>
      <c r="E101" s="45">
        <f>E102+E103+E104+E105</f>
        <v>15066</v>
      </c>
      <c r="F101" s="45">
        <f t="shared" ref="F101:J101" si="22">F102+F103+F104+F105</f>
        <v>10000</v>
      </c>
      <c r="G101" s="45">
        <f t="shared" si="22"/>
        <v>10000</v>
      </c>
      <c r="H101" s="45">
        <f t="shared" si="22"/>
        <v>10000</v>
      </c>
      <c r="I101" s="45">
        <f t="shared" si="22"/>
        <v>10000</v>
      </c>
      <c r="J101" s="45">
        <f t="shared" si="22"/>
        <v>10000</v>
      </c>
      <c r="K101" s="45">
        <v>10000</v>
      </c>
    </row>
    <row r="102" spans="1:11" ht="26.1" customHeight="1" x14ac:dyDescent="0.2">
      <c r="A102" s="316"/>
      <c r="B102" s="305"/>
      <c r="C102" s="43" t="s">
        <v>7</v>
      </c>
      <c r="D102" s="45">
        <v>0</v>
      </c>
      <c r="E102" s="45">
        <v>0</v>
      </c>
      <c r="F102" s="45">
        <v>0</v>
      </c>
      <c r="G102" s="45">
        <v>0</v>
      </c>
      <c r="H102" s="45">
        <v>0</v>
      </c>
      <c r="I102" s="45">
        <v>0</v>
      </c>
      <c r="J102" s="45">
        <v>0</v>
      </c>
      <c r="K102" s="45">
        <v>0</v>
      </c>
    </row>
    <row r="103" spans="1:11" ht="26.1" customHeight="1" x14ac:dyDescent="0.2">
      <c r="A103" s="316"/>
      <c r="B103" s="305"/>
      <c r="C103" s="44" t="s">
        <v>8</v>
      </c>
      <c r="D103" s="45">
        <v>0</v>
      </c>
      <c r="E103" s="45">
        <v>0</v>
      </c>
      <c r="F103" s="45">
        <v>0</v>
      </c>
      <c r="G103" s="45">
        <v>0</v>
      </c>
      <c r="H103" s="45">
        <v>0</v>
      </c>
      <c r="I103" s="45">
        <v>0</v>
      </c>
      <c r="J103" s="45">
        <v>0</v>
      </c>
      <c r="K103" s="45">
        <v>0</v>
      </c>
    </row>
    <row r="104" spans="1:11" ht="26.1" customHeight="1" x14ac:dyDescent="0.2">
      <c r="A104" s="316"/>
      <c r="B104" s="305"/>
      <c r="C104" s="44" t="s">
        <v>47</v>
      </c>
      <c r="D104" s="45">
        <v>0</v>
      </c>
      <c r="E104" s="45">
        <v>0</v>
      </c>
      <c r="F104" s="45">
        <v>0</v>
      </c>
      <c r="G104" s="45">
        <v>0</v>
      </c>
      <c r="H104" s="45">
        <v>0</v>
      </c>
      <c r="I104" s="45">
        <v>0</v>
      </c>
      <c r="J104" s="45">
        <v>0</v>
      </c>
      <c r="K104" s="45">
        <v>0</v>
      </c>
    </row>
    <row r="105" spans="1:11" ht="26.1" customHeight="1" x14ac:dyDescent="0.2">
      <c r="A105" s="316"/>
      <c r="B105" s="305"/>
      <c r="C105" s="44" t="s">
        <v>43</v>
      </c>
      <c r="D105" s="45">
        <f>E105+F105+G105+H105+I105+J105+K105</f>
        <v>75066</v>
      </c>
      <c r="E105" s="45">
        <v>15066</v>
      </c>
      <c r="F105" s="45">
        <v>10000</v>
      </c>
      <c r="G105" s="45">
        <v>10000</v>
      </c>
      <c r="H105" s="45">
        <v>10000</v>
      </c>
      <c r="I105" s="45">
        <v>10000</v>
      </c>
      <c r="J105" s="45">
        <v>10000</v>
      </c>
      <c r="K105" s="45">
        <v>10000</v>
      </c>
    </row>
    <row r="106" spans="1:11" ht="26.1" customHeight="1" x14ac:dyDescent="0.2">
      <c r="A106" s="316" t="s">
        <v>87</v>
      </c>
      <c r="B106" s="305" t="s">
        <v>91</v>
      </c>
      <c r="C106" s="42" t="s">
        <v>9</v>
      </c>
      <c r="D106" s="45">
        <f>E106+F106+G106+H106+I106+J106+K106</f>
        <v>10376.1</v>
      </c>
      <c r="E106" s="73">
        <f>E107+E108+E109+E110</f>
        <v>2597.1</v>
      </c>
      <c r="F106" s="74">
        <f t="shared" ref="F106:K106" si="23">F107+F108+F109+F110</f>
        <v>1819</v>
      </c>
      <c r="G106" s="74">
        <f t="shared" si="23"/>
        <v>2100</v>
      </c>
      <c r="H106" s="74">
        <f t="shared" si="23"/>
        <v>950</v>
      </c>
      <c r="I106" s="74">
        <f t="shared" si="23"/>
        <v>962</v>
      </c>
      <c r="J106" s="74">
        <f t="shared" si="23"/>
        <v>970</v>
      </c>
      <c r="K106" s="74">
        <f t="shared" si="23"/>
        <v>978</v>
      </c>
    </row>
    <row r="107" spans="1:11" ht="26.1" customHeight="1" x14ac:dyDescent="0.2">
      <c r="A107" s="316"/>
      <c r="B107" s="305"/>
      <c r="C107" s="43" t="s">
        <v>7</v>
      </c>
      <c r="D107" s="45">
        <v>0</v>
      </c>
      <c r="E107" s="46">
        <v>0</v>
      </c>
      <c r="F107" s="45">
        <v>0</v>
      </c>
      <c r="G107" s="45">
        <v>0</v>
      </c>
      <c r="H107" s="74">
        <v>0</v>
      </c>
      <c r="I107" s="45">
        <v>0</v>
      </c>
      <c r="J107" s="45">
        <v>0</v>
      </c>
      <c r="K107" s="45">
        <v>0</v>
      </c>
    </row>
    <row r="108" spans="1:11" ht="26.1" customHeight="1" x14ac:dyDescent="0.2">
      <c r="A108" s="316"/>
      <c r="B108" s="305"/>
      <c r="C108" s="44" t="s">
        <v>8</v>
      </c>
      <c r="D108" s="45">
        <v>0</v>
      </c>
      <c r="E108" s="45">
        <v>0</v>
      </c>
      <c r="F108" s="45">
        <v>0</v>
      </c>
      <c r="G108" s="45">
        <v>0</v>
      </c>
      <c r="H108" s="45">
        <v>0</v>
      </c>
      <c r="I108" s="45">
        <v>0</v>
      </c>
      <c r="J108" s="45">
        <v>0</v>
      </c>
      <c r="K108" s="45">
        <v>0</v>
      </c>
    </row>
    <row r="109" spans="1:11" ht="26.1" customHeight="1" x14ac:dyDescent="0.2">
      <c r="A109" s="316"/>
      <c r="B109" s="305"/>
      <c r="C109" s="44" t="s">
        <v>47</v>
      </c>
      <c r="D109" s="45">
        <v>0</v>
      </c>
      <c r="E109" s="45">
        <v>0</v>
      </c>
      <c r="F109" s="45">
        <v>0</v>
      </c>
      <c r="G109" s="45">
        <v>0</v>
      </c>
      <c r="H109" s="45">
        <v>0</v>
      </c>
      <c r="I109" s="45">
        <v>0</v>
      </c>
      <c r="J109" s="45">
        <v>0</v>
      </c>
      <c r="K109" s="45">
        <v>0</v>
      </c>
    </row>
    <row r="110" spans="1:11" ht="26.1" customHeight="1" x14ac:dyDescent="0.2">
      <c r="A110" s="316"/>
      <c r="B110" s="305"/>
      <c r="C110" s="44" t="s">
        <v>43</v>
      </c>
      <c r="D110" s="45">
        <f>E110+F110+G110+H110+I110+J110+K110</f>
        <v>10376.1</v>
      </c>
      <c r="E110" s="45">
        <v>2597.1</v>
      </c>
      <c r="F110" s="45">
        <v>1819</v>
      </c>
      <c r="G110" s="45">
        <v>2100</v>
      </c>
      <c r="H110" s="45">
        <v>950</v>
      </c>
      <c r="I110" s="45">
        <v>962</v>
      </c>
      <c r="J110" s="45">
        <v>970</v>
      </c>
      <c r="K110" s="45">
        <v>978</v>
      </c>
    </row>
    <row r="111" spans="1:11" ht="26.1" customHeight="1" x14ac:dyDescent="0.2">
      <c r="A111" s="316" t="s">
        <v>221</v>
      </c>
      <c r="B111" s="305" t="s">
        <v>92</v>
      </c>
      <c r="C111" s="42" t="s">
        <v>9</v>
      </c>
      <c r="D111" s="45">
        <f>E111+F111+G111+H111+I111+J111+K111</f>
        <v>9352</v>
      </c>
      <c r="E111" s="45">
        <f>E112+E113+E114+E115</f>
        <v>750</v>
      </c>
      <c r="F111" s="45">
        <f t="shared" ref="F111:I111" si="24">F112+F113+F114+F115</f>
        <v>1218</v>
      </c>
      <c r="G111" s="45">
        <f t="shared" si="24"/>
        <v>1404</v>
      </c>
      <c r="H111" s="45">
        <f t="shared" si="24"/>
        <v>1430</v>
      </c>
      <c r="I111" s="45">
        <f t="shared" si="24"/>
        <v>1469</v>
      </c>
      <c r="J111" s="45">
        <v>1517</v>
      </c>
      <c r="K111" s="45">
        <f t="shared" ref="K111" si="25">K112+K113+K114+K115</f>
        <v>1564</v>
      </c>
    </row>
    <row r="112" spans="1:11" ht="26.1" customHeight="1" x14ac:dyDescent="0.2">
      <c r="A112" s="316"/>
      <c r="B112" s="305"/>
      <c r="C112" s="43" t="s">
        <v>7</v>
      </c>
      <c r="D112" s="45">
        <v>0</v>
      </c>
      <c r="E112" s="45">
        <v>0</v>
      </c>
      <c r="F112" s="45">
        <v>0</v>
      </c>
      <c r="G112" s="45">
        <v>0</v>
      </c>
      <c r="H112" s="45">
        <v>0</v>
      </c>
      <c r="I112" s="45">
        <v>0</v>
      </c>
      <c r="J112" s="45">
        <v>0</v>
      </c>
      <c r="K112" s="45">
        <v>0</v>
      </c>
    </row>
    <row r="113" spans="1:11" ht="26.1" customHeight="1" x14ac:dyDescent="0.2">
      <c r="A113" s="316"/>
      <c r="B113" s="305"/>
      <c r="C113" s="44" t="s">
        <v>8</v>
      </c>
      <c r="D113" s="45">
        <v>0</v>
      </c>
      <c r="E113" s="45">
        <v>0</v>
      </c>
      <c r="F113" s="45">
        <v>0</v>
      </c>
      <c r="G113" s="45">
        <v>0</v>
      </c>
      <c r="H113" s="45">
        <v>0</v>
      </c>
      <c r="I113" s="45">
        <v>0</v>
      </c>
      <c r="J113" s="45">
        <v>0</v>
      </c>
      <c r="K113" s="45">
        <v>0</v>
      </c>
    </row>
    <row r="114" spans="1:11" ht="26.1" customHeight="1" x14ac:dyDescent="0.2">
      <c r="A114" s="316"/>
      <c r="B114" s="305"/>
      <c r="C114" s="44" t="s">
        <v>47</v>
      </c>
      <c r="D114" s="45">
        <v>0</v>
      </c>
      <c r="E114" s="45">
        <v>0</v>
      </c>
      <c r="F114" s="45">
        <v>0</v>
      </c>
      <c r="G114" s="45">
        <v>0</v>
      </c>
      <c r="H114" s="45">
        <v>0</v>
      </c>
      <c r="I114" s="45">
        <v>0</v>
      </c>
      <c r="J114" s="45">
        <v>0</v>
      </c>
      <c r="K114" s="45">
        <v>0</v>
      </c>
    </row>
    <row r="115" spans="1:11" ht="26.1" customHeight="1" x14ac:dyDescent="0.2">
      <c r="A115" s="316"/>
      <c r="B115" s="305"/>
      <c r="C115" s="44" t="s">
        <v>43</v>
      </c>
      <c r="D115" s="45">
        <f>E115+F115+G115+H115+I115+J115+K115</f>
        <v>9352</v>
      </c>
      <c r="E115" s="45">
        <v>750</v>
      </c>
      <c r="F115" s="45">
        <v>1218</v>
      </c>
      <c r="G115" s="45">
        <v>1404</v>
      </c>
      <c r="H115" s="45">
        <v>1430</v>
      </c>
      <c r="I115" s="45">
        <v>1469</v>
      </c>
      <c r="J115" s="45">
        <v>1517</v>
      </c>
      <c r="K115" s="45">
        <v>1564</v>
      </c>
    </row>
    <row r="116" spans="1:11" ht="30.75" customHeight="1" x14ac:dyDescent="0.2">
      <c r="A116" s="309" t="s">
        <v>68</v>
      </c>
      <c r="B116" s="306" t="s">
        <v>241</v>
      </c>
      <c r="C116" s="42" t="s">
        <v>9</v>
      </c>
      <c r="D116" s="45">
        <f>E116+F116+G116+H116+I116+J116+K116</f>
        <v>25535</v>
      </c>
      <c r="E116" s="45">
        <f>E117+E118+E119+E120</f>
        <v>2311</v>
      </c>
      <c r="F116" s="45">
        <f t="shared" ref="F116:K116" si="26">F117+F118+F119+F120</f>
        <v>2900</v>
      </c>
      <c r="G116" s="45">
        <f t="shared" si="26"/>
        <v>2900</v>
      </c>
      <c r="H116" s="45">
        <f t="shared" si="26"/>
        <v>2900</v>
      </c>
      <c r="I116" s="45">
        <f t="shared" si="26"/>
        <v>4608</v>
      </c>
      <c r="J116" s="45">
        <f t="shared" si="26"/>
        <v>4837</v>
      </c>
      <c r="K116" s="45">
        <f t="shared" si="26"/>
        <v>5079</v>
      </c>
    </row>
    <row r="117" spans="1:11" ht="26.1" customHeight="1" x14ac:dyDescent="0.2">
      <c r="A117" s="310"/>
      <c r="B117" s="307"/>
      <c r="C117" s="43" t="s">
        <v>7</v>
      </c>
      <c r="D117" s="45">
        <f t="shared" ref="D117:K118" si="27">D122+D127+D132+D137+D147</f>
        <v>0</v>
      </c>
      <c r="E117" s="45">
        <f t="shared" si="27"/>
        <v>0</v>
      </c>
      <c r="F117" s="45">
        <f t="shared" si="27"/>
        <v>0</v>
      </c>
      <c r="G117" s="45">
        <f t="shared" si="27"/>
        <v>0</v>
      </c>
      <c r="H117" s="45">
        <f t="shared" si="27"/>
        <v>0</v>
      </c>
      <c r="I117" s="45">
        <f t="shared" si="27"/>
        <v>0</v>
      </c>
      <c r="J117" s="45">
        <f t="shared" si="27"/>
        <v>0</v>
      </c>
      <c r="K117" s="45">
        <f t="shared" si="27"/>
        <v>0</v>
      </c>
    </row>
    <row r="118" spans="1:11" ht="26.1" customHeight="1" x14ac:dyDescent="0.2">
      <c r="A118" s="310"/>
      <c r="B118" s="307"/>
      <c r="C118" s="44" t="s">
        <v>8</v>
      </c>
      <c r="D118" s="45">
        <f t="shared" si="27"/>
        <v>0</v>
      </c>
      <c r="E118" s="45">
        <f t="shared" si="27"/>
        <v>0</v>
      </c>
      <c r="F118" s="45">
        <f t="shared" si="27"/>
        <v>0</v>
      </c>
      <c r="G118" s="45">
        <f t="shared" si="27"/>
        <v>0</v>
      </c>
      <c r="H118" s="45">
        <f t="shared" si="27"/>
        <v>0</v>
      </c>
      <c r="I118" s="45">
        <f t="shared" si="27"/>
        <v>0</v>
      </c>
      <c r="J118" s="45">
        <f t="shared" si="27"/>
        <v>0</v>
      </c>
      <c r="K118" s="45">
        <f t="shared" si="27"/>
        <v>0</v>
      </c>
    </row>
    <row r="119" spans="1:11" ht="26.1" customHeight="1" x14ac:dyDescent="0.2">
      <c r="A119" s="310"/>
      <c r="B119" s="307"/>
      <c r="C119" s="44" t="s">
        <v>47</v>
      </c>
      <c r="D119" s="45">
        <f>D124+D129+D134+D139+D149</f>
        <v>25205</v>
      </c>
      <c r="E119" s="45">
        <f>E124+E129+E134+E139+E149+E144</f>
        <v>2311</v>
      </c>
      <c r="F119" s="45">
        <f t="shared" ref="F119:K120" si="28">F124+F129+F134+F139+F149</f>
        <v>2900</v>
      </c>
      <c r="G119" s="45">
        <f t="shared" si="28"/>
        <v>2900</v>
      </c>
      <c r="H119" s="45">
        <f t="shared" si="28"/>
        <v>2900</v>
      </c>
      <c r="I119" s="45">
        <f t="shared" si="28"/>
        <v>4608</v>
      </c>
      <c r="J119" s="45">
        <f t="shared" si="28"/>
        <v>4837</v>
      </c>
      <c r="K119" s="45">
        <f t="shared" si="28"/>
        <v>5079</v>
      </c>
    </row>
    <row r="120" spans="1:11" ht="26.1" customHeight="1" x14ac:dyDescent="0.2">
      <c r="A120" s="311"/>
      <c r="B120" s="308"/>
      <c r="C120" s="44" t="s">
        <v>43</v>
      </c>
      <c r="D120" s="45">
        <f>D125+D130+D135+D140+D150</f>
        <v>0</v>
      </c>
      <c r="E120" s="45">
        <f>E125+E130+E135+E140+E150</f>
        <v>0</v>
      </c>
      <c r="F120" s="45">
        <f t="shared" si="28"/>
        <v>0</v>
      </c>
      <c r="G120" s="45">
        <f t="shared" si="28"/>
        <v>0</v>
      </c>
      <c r="H120" s="45">
        <f t="shared" si="28"/>
        <v>0</v>
      </c>
      <c r="I120" s="45">
        <f t="shared" si="28"/>
        <v>0</v>
      </c>
      <c r="J120" s="45">
        <f t="shared" si="28"/>
        <v>0</v>
      </c>
      <c r="K120" s="45">
        <f t="shared" si="28"/>
        <v>0</v>
      </c>
    </row>
    <row r="121" spans="1:11" ht="32.25" customHeight="1" x14ac:dyDescent="0.2">
      <c r="A121" s="309" t="s">
        <v>88</v>
      </c>
      <c r="B121" s="306" t="s">
        <v>476</v>
      </c>
      <c r="C121" s="42" t="s">
        <v>9</v>
      </c>
      <c r="D121" s="45">
        <f>E121+F121+G121+H121+I121+J121+K121</f>
        <v>2084</v>
      </c>
      <c r="E121" s="45">
        <f>E122+E123+E124+E125</f>
        <v>34</v>
      </c>
      <c r="F121" s="45">
        <f t="shared" ref="F121:K121" si="29">F122+F123+F124+F125</f>
        <v>300</v>
      </c>
      <c r="G121" s="45">
        <f t="shared" si="29"/>
        <v>300</v>
      </c>
      <c r="H121" s="45">
        <f t="shared" si="29"/>
        <v>300</v>
      </c>
      <c r="I121" s="45">
        <f t="shared" si="29"/>
        <v>365</v>
      </c>
      <c r="J121" s="45">
        <f t="shared" si="29"/>
        <v>383</v>
      </c>
      <c r="K121" s="45">
        <f t="shared" si="29"/>
        <v>402</v>
      </c>
    </row>
    <row r="122" spans="1:11" ht="26.1" customHeight="1" x14ac:dyDescent="0.2">
      <c r="A122" s="310"/>
      <c r="B122" s="307"/>
      <c r="C122" s="43" t="s">
        <v>7</v>
      </c>
      <c r="D122" s="45">
        <v>0</v>
      </c>
      <c r="E122" s="45">
        <v>0</v>
      </c>
      <c r="F122" s="45">
        <v>0</v>
      </c>
      <c r="G122" s="45">
        <v>0</v>
      </c>
      <c r="H122" s="45">
        <v>0</v>
      </c>
      <c r="I122" s="45">
        <v>0</v>
      </c>
      <c r="J122" s="45">
        <v>0</v>
      </c>
      <c r="K122" s="45">
        <v>0</v>
      </c>
    </row>
    <row r="123" spans="1:11" ht="26.1" customHeight="1" x14ac:dyDescent="0.2">
      <c r="A123" s="310"/>
      <c r="B123" s="307"/>
      <c r="C123" s="44" t="s">
        <v>8</v>
      </c>
      <c r="D123" s="45">
        <v>0</v>
      </c>
      <c r="E123" s="45">
        <v>0</v>
      </c>
      <c r="F123" s="45">
        <v>0</v>
      </c>
      <c r="G123" s="45">
        <v>0</v>
      </c>
      <c r="H123" s="45">
        <v>0</v>
      </c>
      <c r="I123" s="45">
        <v>0</v>
      </c>
      <c r="J123" s="45">
        <v>0</v>
      </c>
      <c r="K123" s="45">
        <v>0</v>
      </c>
    </row>
    <row r="124" spans="1:11" ht="26.1" customHeight="1" x14ac:dyDescent="0.2">
      <c r="A124" s="310"/>
      <c r="B124" s="307"/>
      <c r="C124" s="44" t="s">
        <v>47</v>
      </c>
      <c r="D124" s="45">
        <f>E124+F124+G124+H124+I124+J124+K124</f>
        <v>2084</v>
      </c>
      <c r="E124" s="45">
        <v>34</v>
      </c>
      <c r="F124" s="45">
        <v>300</v>
      </c>
      <c r="G124" s="45">
        <v>300</v>
      </c>
      <c r="H124" s="45">
        <v>300</v>
      </c>
      <c r="I124" s="45">
        <v>365</v>
      </c>
      <c r="J124" s="45">
        <v>383</v>
      </c>
      <c r="K124" s="45">
        <v>402</v>
      </c>
    </row>
    <row r="125" spans="1:11" ht="26.1" customHeight="1" x14ac:dyDescent="0.2">
      <c r="A125" s="311"/>
      <c r="B125" s="308"/>
      <c r="C125" s="44" t="s">
        <v>43</v>
      </c>
      <c r="D125" s="45">
        <v>0</v>
      </c>
      <c r="E125" s="45">
        <v>0</v>
      </c>
      <c r="F125" s="45">
        <v>0</v>
      </c>
      <c r="G125" s="45">
        <v>0</v>
      </c>
      <c r="H125" s="45">
        <v>0</v>
      </c>
      <c r="I125" s="45">
        <v>0</v>
      </c>
      <c r="J125" s="45">
        <v>0</v>
      </c>
      <c r="K125" s="45">
        <v>0</v>
      </c>
    </row>
    <row r="126" spans="1:11" ht="33" customHeight="1" x14ac:dyDescent="0.2">
      <c r="A126" s="309" t="s">
        <v>89</v>
      </c>
      <c r="B126" s="306" t="s">
        <v>392</v>
      </c>
      <c r="C126" s="42" t="s">
        <v>9</v>
      </c>
      <c r="D126" s="45">
        <f>E126+F126+G126+H126+I126+J126+K126</f>
        <v>15755</v>
      </c>
      <c r="E126" s="45">
        <f>E127+E128+E129+E130</f>
        <v>1360</v>
      </c>
      <c r="F126" s="45">
        <v>2000</v>
      </c>
      <c r="G126" s="45">
        <f t="shared" ref="G126:K126" si="30">G127+G128+G129+G130</f>
        <v>2000</v>
      </c>
      <c r="H126" s="45">
        <f t="shared" si="30"/>
        <v>2000</v>
      </c>
      <c r="I126" s="45">
        <f t="shared" si="30"/>
        <v>2663</v>
      </c>
      <c r="J126" s="45">
        <f t="shared" si="30"/>
        <v>2796</v>
      </c>
      <c r="K126" s="45">
        <f t="shared" si="30"/>
        <v>2936</v>
      </c>
    </row>
    <row r="127" spans="1:11" ht="26.1" customHeight="1" x14ac:dyDescent="0.2">
      <c r="A127" s="310"/>
      <c r="B127" s="307"/>
      <c r="C127" s="43" t="s">
        <v>7</v>
      </c>
      <c r="D127" s="45">
        <v>0</v>
      </c>
      <c r="E127" s="45">
        <v>0</v>
      </c>
      <c r="F127" s="45">
        <v>0</v>
      </c>
      <c r="G127" s="45">
        <v>0</v>
      </c>
      <c r="H127" s="45">
        <v>0</v>
      </c>
      <c r="I127" s="45">
        <v>0</v>
      </c>
      <c r="J127" s="45">
        <v>0</v>
      </c>
      <c r="K127" s="45">
        <v>0</v>
      </c>
    </row>
    <row r="128" spans="1:11" ht="26.1" customHeight="1" x14ac:dyDescent="0.2">
      <c r="A128" s="310"/>
      <c r="B128" s="307"/>
      <c r="C128" s="44" t="s">
        <v>8</v>
      </c>
      <c r="D128" s="45">
        <v>0</v>
      </c>
      <c r="E128" s="45">
        <v>0</v>
      </c>
      <c r="F128" s="45">
        <v>0</v>
      </c>
      <c r="G128" s="45">
        <v>0</v>
      </c>
      <c r="H128" s="45">
        <v>0</v>
      </c>
      <c r="I128" s="45">
        <v>0</v>
      </c>
      <c r="J128" s="45">
        <v>0</v>
      </c>
      <c r="K128" s="45">
        <v>0</v>
      </c>
    </row>
    <row r="129" spans="1:11" ht="26.1" customHeight="1" x14ac:dyDescent="0.2">
      <c r="A129" s="310"/>
      <c r="B129" s="307"/>
      <c r="C129" s="44" t="s">
        <v>47</v>
      </c>
      <c r="D129" s="45">
        <f>E129+F129+G129+H129+I129+J129+K129</f>
        <v>15755</v>
      </c>
      <c r="E129" s="45">
        <v>1360</v>
      </c>
      <c r="F129" s="45">
        <v>2000</v>
      </c>
      <c r="G129" s="45">
        <v>2000</v>
      </c>
      <c r="H129" s="45">
        <v>2000</v>
      </c>
      <c r="I129" s="45">
        <v>2663</v>
      </c>
      <c r="J129" s="45">
        <v>2796</v>
      </c>
      <c r="K129" s="45">
        <v>2936</v>
      </c>
    </row>
    <row r="130" spans="1:11" ht="26.1" customHeight="1" x14ac:dyDescent="0.2">
      <c r="A130" s="311"/>
      <c r="B130" s="308"/>
      <c r="C130" s="44" t="s">
        <v>43</v>
      </c>
      <c r="D130" s="45">
        <v>0</v>
      </c>
      <c r="E130" s="45">
        <v>0</v>
      </c>
      <c r="F130" s="45">
        <v>0</v>
      </c>
      <c r="G130" s="45">
        <v>0</v>
      </c>
      <c r="H130" s="45">
        <v>0</v>
      </c>
      <c r="I130" s="45">
        <v>0</v>
      </c>
      <c r="J130" s="45">
        <v>0</v>
      </c>
      <c r="K130" s="45">
        <v>0</v>
      </c>
    </row>
    <row r="131" spans="1:11" ht="30.75" customHeight="1" x14ac:dyDescent="0.2">
      <c r="A131" s="309" t="s">
        <v>90</v>
      </c>
      <c r="B131" s="306" t="s">
        <v>450</v>
      </c>
      <c r="C131" s="42" t="s">
        <v>9</v>
      </c>
      <c r="D131" s="45">
        <f>E131+F131+G131+H131+I131+J131+K131</f>
        <v>1547</v>
      </c>
      <c r="E131" s="45">
        <f>E132+E133+E134+E135</f>
        <v>100</v>
      </c>
      <c r="F131" s="45">
        <v>100</v>
      </c>
      <c r="G131" s="45">
        <v>100</v>
      </c>
      <c r="H131" s="45">
        <v>100</v>
      </c>
      <c r="I131" s="45">
        <v>364</v>
      </c>
      <c r="J131" s="45">
        <v>382</v>
      </c>
      <c r="K131" s="45">
        <v>401</v>
      </c>
    </row>
    <row r="132" spans="1:11" ht="26.1" customHeight="1" x14ac:dyDescent="0.2">
      <c r="A132" s="310"/>
      <c r="B132" s="307"/>
      <c r="C132" s="43" t="s">
        <v>7</v>
      </c>
      <c r="D132" s="45">
        <v>0</v>
      </c>
      <c r="E132" s="45">
        <v>0</v>
      </c>
      <c r="F132" s="45">
        <v>0</v>
      </c>
      <c r="G132" s="45">
        <v>0</v>
      </c>
      <c r="H132" s="45">
        <v>0</v>
      </c>
      <c r="I132" s="45">
        <v>0</v>
      </c>
      <c r="J132" s="45">
        <v>0</v>
      </c>
      <c r="K132" s="45">
        <v>0</v>
      </c>
    </row>
    <row r="133" spans="1:11" ht="26.1" customHeight="1" x14ac:dyDescent="0.2">
      <c r="A133" s="310"/>
      <c r="B133" s="307"/>
      <c r="C133" s="44" t="s">
        <v>8</v>
      </c>
      <c r="D133" s="45">
        <v>0</v>
      </c>
      <c r="E133" s="45">
        <v>0</v>
      </c>
      <c r="F133" s="45">
        <v>0</v>
      </c>
      <c r="G133" s="45">
        <v>0</v>
      </c>
      <c r="H133" s="45">
        <v>0</v>
      </c>
      <c r="I133" s="45">
        <v>0</v>
      </c>
      <c r="J133" s="45">
        <v>0</v>
      </c>
      <c r="K133" s="45">
        <v>0</v>
      </c>
    </row>
    <row r="134" spans="1:11" ht="26.1" customHeight="1" x14ac:dyDescent="0.2">
      <c r="A134" s="310"/>
      <c r="B134" s="307"/>
      <c r="C134" s="44" t="s">
        <v>47</v>
      </c>
      <c r="D134" s="45">
        <f>E134+F134+G134+H134+I134+J134+K134</f>
        <v>1547</v>
      </c>
      <c r="E134" s="45">
        <v>100</v>
      </c>
      <c r="F134" s="45">
        <v>100</v>
      </c>
      <c r="G134" s="45">
        <v>100</v>
      </c>
      <c r="H134" s="45">
        <v>100</v>
      </c>
      <c r="I134" s="45">
        <v>364</v>
      </c>
      <c r="J134" s="45">
        <v>382</v>
      </c>
      <c r="K134" s="45">
        <v>401</v>
      </c>
    </row>
    <row r="135" spans="1:11" ht="27" customHeight="1" x14ac:dyDescent="0.2">
      <c r="A135" s="311"/>
      <c r="B135" s="308"/>
      <c r="C135" s="44" t="s">
        <v>43</v>
      </c>
      <c r="D135" s="45">
        <v>0</v>
      </c>
      <c r="E135" s="45">
        <v>0</v>
      </c>
      <c r="F135" s="45">
        <v>0</v>
      </c>
      <c r="G135" s="45">
        <v>0</v>
      </c>
      <c r="H135" s="45">
        <v>0</v>
      </c>
      <c r="I135" s="45">
        <v>0</v>
      </c>
      <c r="J135" s="45">
        <v>0</v>
      </c>
      <c r="K135" s="45">
        <v>0</v>
      </c>
    </row>
    <row r="136" spans="1:11" ht="26.1" customHeight="1" x14ac:dyDescent="0.2">
      <c r="A136" s="316" t="s">
        <v>93</v>
      </c>
      <c r="B136" s="305" t="s">
        <v>71</v>
      </c>
      <c r="C136" s="42" t="s">
        <v>9</v>
      </c>
      <c r="D136" s="45">
        <f>E136+F136+G136+H136+I136+J136+K136</f>
        <v>3181</v>
      </c>
      <c r="E136" s="45">
        <v>365</v>
      </c>
      <c r="F136" s="45">
        <v>300</v>
      </c>
      <c r="G136" s="45">
        <v>300</v>
      </c>
      <c r="H136" s="45">
        <v>300</v>
      </c>
      <c r="I136" s="45">
        <v>608</v>
      </c>
      <c r="J136" s="45">
        <v>638</v>
      </c>
      <c r="K136" s="45">
        <v>670</v>
      </c>
    </row>
    <row r="137" spans="1:11" ht="26.1" customHeight="1" x14ac:dyDescent="0.2">
      <c r="A137" s="316"/>
      <c r="B137" s="305"/>
      <c r="C137" s="43" t="s">
        <v>7</v>
      </c>
      <c r="D137" s="45">
        <v>0</v>
      </c>
      <c r="E137" s="45">
        <v>0</v>
      </c>
      <c r="F137" s="45">
        <v>0</v>
      </c>
      <c r="G137" s="45">
        <v>0</v>
      </c>
      <c r="H137" s="45">
        <v>0</v>
      </c>
      <c r="I137" s="45">
        <v>0</v>
      </c>
      <c r="J137" s="45">
        <v>0</v>
      </c>
      <c r="K137" s="45">
        <v>0</v>
      </c>
    </row>
    <row r="138" spans="1:11" ht="26.1" customHeight="1" x14ac:dyDescent="0.2">
      <c r="A138" s="316"/>
      <c r="B138" s="305"/>
      <c r="C138" s="44" t="s">
        <v>8</v>
      </c>
      <c r="D138" s="45">
        <v>0</v>
      </c>
      <c r="E138" s="45">
        <v>0</v>
      </c>
      <c r="F138" s="45">
        <v>0</v>
      </c>
      <c r="G138" s="45">
        <v>0</v>
      </c>
      <c r="H138" s="45">
        <v>0</v>
      </c>
      <c r="I138" s="45">
        <v>0</v>
      </c>
      <c r="J138" s="45">
        <v>0</v>
      </c>
      <c r="K138" s="45">
        <v>0</v>
      </c>
    </row>
    <row r="139" spans="1:11" ht="26.1" customHeight="1" x14ac:dyDescent="0.2">
      <c r="A139" s="316"/>
      <c r="B139" s="305"/>
      <c r="C139" s="44" t="s">
        <v>47</v>
      </c>
      <c r="D139" s="45">
        <f>E139+F139+G139+H139+I139+J139+K139</f>
        <v>3181</v>
      </c>
      <c r="E139" s="45">
        <v>365</v>
      </c>
      <c r="F139" s="45">
        <v>300</v>
      </c>
      <c r="G139" s="45">
        <v>300</v>
      </c>
      <c r="H139" s="45">
        <v>300</v>
      </c>
      <c r="I139" s="45">
        <v>608</v>
      </c>
      <c r="J139" s="45">
        <v>638</v>
      </c>
      <c r="K139" s="45">
        <v>670</v>
      </c>
    </row>
    <row r="140" spans="1:11" ht="29.25" customHeight="1" x14ac:dyDescent="0.2">
      <c r="A140" s="316"/>
      <c r="B140" s="305"/>
      <c r="C140" s="44" t="s">
        <v>43</v>
      </c>
      <c r="D140" s="45">
        <v>0</v>
      </c>
      <c r="E140" s="45">
        <v>0</v>
      </c>
      <c r="F140" s="45">
        <v>0</v>
      </c>
      <c r="G140" s="45">
        <v>0</v>
      </c>
      <c r="H140" s="45">
        <v>0</v>
      </c>
      <c r="I140" s="45">
        <v>0</v>
      </c>
      <c r="J140" s="45">
        <v>0</v>
      </c>
      <c r="K140" s="45">
        <v>0</v>
      </c>
    </row>
    <row r="141" spans="1:11" ht="29.25" customHeight="1" x14ac:dyDescent="0.2">
      <c r="A141" s="316" t="s">
        <v>232</v>
      </c>
      <c r="B141" s="306" t="s">
        <v>77</v>
      </c>
      <c r="C141" s="42" t="s">
        <v>9</v>
      </c>
      <c r="D141" s="45">
        <v>100</v>
      </c>
      <c r="E141" s="45">
        <v>330</v>
      </c>
      <c r="F141" s="45">
        <v>0</v>
      </c>
      <c r="G141" s="45">
        <v>0</v>
      </c>
      <c r="H141" s="45">
        <v>0</v>
      </c>
      <c r="I141" s="45">
        <v>0</v>
      </c>
      <c r="J141" s="45">
        <v>0</v>
      </c>
      <c r="K141" s="45">
        <v>0</v>
      </c>
    </row>
    <row r="142" spans="1:11" ht="29.25" customHeight="1" x14ac:dyDescent="0.2">
      <c r="A142" s="316"/>
      <c r="B142" s="291"/>
      <c r="C142" s="43" t="s">
        <v>7</v>
      </c>
      <c r="D142" s="45">
        <v>0</v>
      </c>
      <c r="E142" s="45">
        <v>0</v>
      </c>
      <c r="F142" s="45">
        <v>0</v>
      </c>
      <c r="G142" s="45">
        <v>0</v>
      </c>
      <c r="H142" s="45">
        <v>0</v>
      </c>
      <c r="I142" s="45">
        <v>0</v>
      </c>
      <c r="J142" s="45">
        <v>0</v>
      </c>
      <c r="K142" s="45">
        <v>0</v>
      </c>
    </row>
    <row r="143" spans="1:11" ht="29.25" customHeight="1" x14ac:dyDescent="0.2">
      <c r="A143" s="316"/>
      <c r="B143" s="291"/>
      <c r="C143" s="44" t="s">
        <v>8</v>
      </c>
      <c r="D143" s="45">
        <v>0</v>
      </c>
      <c r="E143" s="45">
        <v>0</v>
      </c>
      <c r="F143" s="45">
        <v>0</v>
      </c>
      <c r="G143" s="45">
        <v>0</v>
      </c>
      <c r="H143" s="45">
        <v>0</v>
      </c>
      <c r="I143" s="45">
        <v>0</v>
      </c>
      <c r="J143" s="45">
        <v>0</v>
      </c>
      <c r="K143" s="45">
        <v>0</v>
      </c>
    </row>
    <row r="144" spans="1:11" ht="29.25" customHeight="1" x14ac:dyDescent="0.2">
      <c r="A144" s="316"/>
      <c r="B144" s="291"/>
      <c r="C144" s="44" t="s">
        <v>47</v>
      </c>
      <c r="D144" s="45">
        <v>100</v>
      </c>
      <c r="E144" s="45">
        <v>330</v>
      </c>
      <c r="F144" s="45">
        <v>0</v>
      </c>
      <c r="G144" s="45">
        <v>0</v>
      </c>
      <c r="H144" s="45">
        <v>0</v>
      </c>
      <c r="I144" s="45">
        <v>0</v>
      </c>
      <c r="J144" s="45">
        <v>0</v>
      </c>
      <c r="K144" s="45">
        <v>0</v>
      </c>
    </row>
    <row r="145" spans="1:14" ht="29.25" customHeight="1" x14ac:dyDescent="0.2">
      <c r="A145" s="316"/>
      <c r="B145" s="292"/>
      <c r="C145" s="44" t="s">
        <v>43</v>
      </c>
      <c r="D145" s="45">
        <v>0</v>
      </c>
      <c r="E145" s="45">
        <v>0</v>
      </c>
      <c r="F145" s="45">
        <v>0</v>
      </c>
      <c r="G145" s="45">
        <v>0</v>
      </c>
      <c r="H145" s="45">
        <v>0</v>
      </c>
      <c r="I145" s="45">
        <v>0</v>
      </c>
      <c r="J145" s="45">
        <v>0</v>
      </c>
      <c r="K145" s="45">
        <v>0</v>
      </c>
    </row>
    <row r="146" spans="1:14" ht="26.1" customHeight="1" x14ac:dyDescent="0.2">
      <c r="A146" s="316" t="s">
        <v>233</v>
      </c>
      <c r="B146" s="305" t="s">
        <v>449</v>
      </c>
      <c r="C146" s="42" t="s">
        <v>9</v>
      </c>
      <c r="D146" s="45">
        <f>E146+F146+G146+H146+I146+J146+K146</f>
        <v>2638</v>
      </c>
      <c r="E146" s="45">
        <f>E147+E148+E149+E150</f>
        <v>122</v>
      </c>
      <c r="F146" s="45">
        <f t="shared" ref="F146:K146" si="31">F147+F148+F149+F150</f>
        <v>200</v>
      </c>
      <c r="G146" s="45">
        <f t="shared" si="31"/>
        <v>200</v>
      </c>
      <c r="H146" s="45">
        <f t="shared" si="31"/>
        <v>200</v>
      </c>
      <c r="I146" s="45">
        <f t="shared" si="31"/>
        <v>608</v>
      </c>
      <c r="J146" s="45">
        <f t="shared" si="31"/>
        <v>638</v>
      </c>
      <c r="K146" s="45">
        <f t="shared" si="31"/>
        <v>670</v>
      </c>
    </row>
    <row r="147" spans="1:14" ht="26.1" customHeight="1" x14ac:dyDescent="0.2">
      <c r="A147" s="316"/>
      <c r="B147" s="305"/>
      <c r="C147" s="43" t="s">
        <v>7</v>
      </c>
      <c r="D147" s="45">
        <v>0</v>
      </c>
      <c r="E147" s="45">
        <v>0</v>
      </c>
      <c r="F147" s="45">
        <v>0</v>
      </c>
      <c r="G147" s="45">
        <v>0</v>
      </c>
      <c r="H147" s="45">
        <v>0</v>
      </c>
      <c r="I147" s="45">
        <v>0</v>
      </c>
      <c r="J147" s="45">
        <v>0</v>
      </c>
      <c r="K147" s="45">
        <v>0</v>
      </c>
    </row>
    <row r="148" spans="1:14" ht="26.1" customHeight="1" x14ac:dyDescent="0.2">
      <c r="A148" s="316"/>
      <c r="B148" s="305"/>
      <c r="C148" s="44" t="s">
        <v>8</v>
      </c>
      <c r="D148" s="45">
        <v>0</v>
      </c>
      <c r="E148" s="45">
        <v>0</v>
      </c>
      <c r="F148" s="45">
        <v>0</v>
      </c>
      <c r="G148" s="45">
        <v>0</v>
      </c>
      <c r="H148" s="45">
        <v>0</v>
      </c>
      <c r="I148" s="45">
        <v>0</v>
      </c>
      <c r="J148" s="45">
        <v>0</v>
      </c>
      <c r="K148" s="45">
        <v>0</v>
      </c>
    </row>
    <row r="149" spans="1:14" ht="26.1" customHeight="1" x14ac:dyDescent="0.2">
      <c r="A149" s="316"/>
      <c r="B149" s="305"/>
      <c r="C149" s="44" t="s">
        <v>47</v>
      </c>
      <c r="D149" s="45">
        <f>E149+F149+G149+H149+I149+J149+K149</f>
        <v>2638</v>
      </c>
      <c r="E149" s="45">
        <v>122</v>
      </c>
      <c r="F149" s="45">
        <v>200</v>
      </c>
      <c r="G149" s="45">
        <v>200</v>
      </c>
      <c r="H149" s="45">
        <v>200</v>
      </c>
      <c r="I149" s="45">
        <v>608</v>
      </c>
      <c r="J149" s="45">
        <v>638</v>
      </c>
      <c r="K149" s="45">
        <v>670</v>
      </c>
    </row>
    <row r="150" spans="1:14" ht="26.1" customHeight="1" x14ac:dyDescent="0.2">
      <c r="A150" s="316"/>
      <c r="B150" s="305"/>
      <c r="C150" s="44" t="s">
        <v>43</v>
      </c>
      <c r="D150" s="45">
        <v>0</v>
      </c>
      <c r="E150" s="45">
        <v>0</v>
      </c>
      <c r="F150" s="45">
        <v>0</v>
      </c>
      <c r="G150" s="45">
        <v>0</v>
      </c>
      <c r="H150" s="45">
        <v>0</v>
      </c>
      <c r="I150" s="45">
        <v>0</v>
      </c>
      <c r="J150" s="45">
        <v>0</v>
      </c>
      <c r="K150" s="45">
        <v>0</v>
      </c>
    </row>
    <row r="151" spans="1:14" ht="62.25" customHeight="1" x14ac:dyDescent="0.2">
      <c r="A151" s="72"/>
      <c r="B151" s="137" t="s">
        <v>451</v>
      </c>
      <c r="C151" s="137"/>
      <c r="D151" s="72"/>
      <c r="E151" s="72"/>
      <c r="F151" s="72"/>
      <c r="G151" s="72"/>
      <c r="H151" s="72"/>
      <c r="I151" s="72"/>
      <c r="J151" s="75" t="s">
        <v>69</v>
      </c>
      <c r="K151" s="75"/>
      <c r="L151" s="75"/>
      <c r="M151" s="75"/>
      <c r="N151" s="75"/>
    </row>
    <row r="152" spans="1:14" ht="15.75" customHeight="1" x14ac:dyDescent="0.25">
      <c r="A152" s="76"/>
      <c r="B152" s="137"/>
      <c r="C152" s="137"/>
      <c r="D152" s="12"/>
      <c r="E152" s="12"/>
      <c r="F152" s="12"/>
      <c r="G152" s="76"/>
      <c r="H152" s="76"/>
      <c r="I152" s="76"/>
      <c r="J152" s="75"/>
      <c r="K152" s="75"/>
      <c r="L152" s="75"/>
      <c r="M152" s="75"/>
      <c r="N152" s="75"/>
    </row>
    <row r="153" spans="1:14" ht="27" customHeight="1" x14ac:dyDescent="0.25">
      <c r="A153" s="76"/>
      <c r="B153" s="76"/>
      <c r="C153" s="12"/>
      <c r="D153" s="12"/>
      <c r="E153" s="12"/>
      <c r="F153" s="12"/>
      <c r="G153" s="76"/>
      <c r="H153" s="76"/>
      <c r="I153" s="76"/>
      <c r="J153" s="76"/>
      <c r="K153" s="76"/>
    </row>
    <row r="154" spans="1:14" ht="309" customHeight="1" x14ac:dyDescent="0.2">
      <c r="A154" s="95"/>
      <c r="B154" s="95"/>
      <c r="C154" s="95"/>
      <c r="D154" s="72"/>
      <c r="E154" s="77"/>
      <c r="F154" s="77"/>
      <c r="G154" s="77"/>
      <c r="H154" s="77"/>
      <c r="I154" s="77"/>
      <c r="J154" s="77"/>
      <c r="K154" s="77"/>
    </row>
    <row r="155" spans="1:14" hidden="1" x14ac:dyDescent="0.2">
      <c r="A155" s="76"/>
      <c r="B155" s="76"/>
      <c r="C155" s="76"/>
      <c r="D155" s="76"/>
      <c r="E155" s="76"/>
      <c r="F155" s="76"/>
      <c r="G155" s="76"/>
      <c r="H155" s="76"/>
      <c r="I155" s="76"/>
      <c r="J155" s="76"/>
      <c r="K155" s="76"/>
    </row>
    <row r="156" spans="1:14" hidden="1" x14ac:dyDescent="0.2">
      <c r="A156" s="76"/>
      <c r="B156" s="76"/>
      <c r="C156" s="76"/>
      <c r="D156" s="76"/>
      <c r="E156" s="76"/>
      <c r="F156" s="76"/>
      <c r="G156" s="76"/>
      <c r="H156" s="76"/>
      <c r="I156" s="76"/>
      <c r="J156" s="76"/>
      <c r="K156" s="76"/>
    </row>
    <row r="157" spans="1:14" hidden="1" x14ac:dyDescent="0.2">
      <c r="A157" s="76"/>
      <c r="B157" s="76"/>
      <c r="C157" s="76"/>
      <c r="D157" s="76"/>
      <c r="E157" s="76"/>
      <c r="F157" s="76"/>
      <c r="G157" s="76"/>
      <c r="H157" s="76"/>
      <c r="I157" s="76"/>
      <c r="J157" s="76"/>
      <c r="K157" s="76"/>
    </row>
    <row r="158" spans="1:14" ht="2.25" hidden="1" customHeight="1" x14ac:dyDescent="0.2">
      <c r="A158" s="76"/>
      <c r="B158" s="76"/>
      <c r="C158" s="76"/>
      <c r="D158" s="76"/>
      <c r="E158" s="76"/>
      <c r="F158" s="76"/>
      <c r="G158" s="76"/>
      <c r="H158" s="76"/>
      <c r="I158" s="76"/>
      <c r="J158" s="76"/>
      <c r="K158" s="76"/>
    </row>
    <row r="159" spans="1:14" ht="29.25" hidden="1" customHeight="1" x14ac:dyDescent="0.2">
      <c r="A159" s="76"/>
      <c r="B159" s="76"/>
      <c r="C159" s="76"/>
      <c r="D159" s="76"/>
      <c r="E159" s="76"/>
      <c r="F159" s="76"/>
      <c r="G159" s="76"/>
      <c r="H159" s="76"/>
      <c r="I159" s="76"/>
      <c r="J159" s="76"/>
      <c r="K159" s="76"/>
    </row>
    <row r="160" spans="1:14" ht="15.75" hidden="1" customHeight="1" x14ac:dyDescent="0.2">
      <c r="A160" s="186"/>
      <c r="B160" s="187"/>
      <c r="C160" s="186"/>
      <c r="D160" s="319"/>
      <c r="E160" s="320"/>
      <c r="F160" s="320"/>
      <c r="G160" s="320"/>
      <c r="H160" s="320"/>
      <c r="I160" s="320"/>
      <c r="J160" s="320"/>
      <c r="K160" s="321"/>
    </row>
    <row r="161" spans="1:11" x14ac:dyDescent="0.2">
      <c r="A161" s="76"/>
      <c r="B161" s="76"/>
      <c r="C161" s="76"/>
      <c r="D161" s="76"/>
      <c r="E161" s="76"/>
      <c r="F161" s="76"/>
      <c r="G161" s="76"/>
      <c r="H161" s="76"/>
      <c r="I161" s="76"/>
      <c r="J161" s="76"/>
      <c r="K161" s="76"/>
    </row>
    <row r="162" spans="1:11" x14ac:dyDescent="0.2">
      <c r="A162" s="76"/>
      <c r="B162" s="76"/>
      <c r="C162" s="76"/>
      <c r="D162" s="76"/>
      <c r="E162" s="76"/>
      <c r="F162" s="76"/>
      <c r="G162" s="76"/>
      <c r="H162" s="76"/>
      <c r="I162" s="76"/>
      <c r="J162" s="76"/>
      <c r="K162" s="76"/>
    </row>
    <row r="163" spans="1:11" x14ac:dyDescent="0.2">
      <c r="A163" s="76"/>
      <c r="B163" s="76"/>
      <c r="C163" s="76"/>
      <c r="D163" s="76"/>
      <c r="E163" s="76"/>
      <c r="F163" s="76"/>
      <c r="G163" s="76"/>
      <c r="H163" s="76"/>
      <c r="I163" s="76"/>
      <c r="J163" s="76"/>
      <c r="K163" s="76"/>
    </row>
    <row r="164" spans="1:11" x14ac:dyDescent="0.2">
      <c r="A164" s="76"/>
      <c r="B164" s="76"/>
      <c r="C164" s="76"/>
      <c r="D164" s="76"/>
      <c r="E164" s="76"/>
      <c r="F164" s="76"/>
      <c r="G164" s="76"/>
      <c r="H164" s="76"/>
      <c r="I164" s="76"/>
      <c r="J164" s="76"/>
      <c r="K164" s="76"/>
    </row>
    <row r="165" spans="1:11" x14ac:dyDescent="0.2">
      <c r="A165" s="76"/>
      <c r="B165" s="76"/>
      <c r="C165" s="76"/>
      <c r="D165" s="76"/>
      <c r="E165" s="76"/>
      <c r="F165" s="76"/>
      <c r="G165" s="76"/>
      <c r="H165" s="76"/>
      <c r="I165" s="76"/>
      <c r="J165" s="76"/>
      <c r="K165" s="76"/>
    </row>
    <row r="166" spans="1:11" x14ac:dyDescent="0.2">
      <c r="A166" s="76"/>
      <c r="B166" s="76"/>
      <c r="C166" s="76"/>
      <c r="D166" s="76"/>
      <c r="E166" s="76"/>
      <c r="F166" s="76"/>
      <c r="G166" s="76"/>
      <c r="H166" s="76"/>
      <c r="I166" s="76"/>
      <c r="J166" s="76"/>
      <c r="K166" s="76"/>
    </row>
    <row r="167" spans="1:11" x14ac:dyDescent="0.2">
      <c r="A167" s="76"/>
      <c r="B167" s="76"/>
      <c r="C167" s="76"/>
      <c r="D167" s="76"/>
      <c r="E167" s="76"/>
      <c r="F167" s="76"/>
      <c r="G167" s="76"/>
      <c r="H167" s="76"/>
      <c r="I167" s="76"/>
      <c r="J167" s="76"/>
      <c r="K167" s="76"/>
    </row>
    <row r="168" spans="1:11" x14ac:dyDescent="0.2">
      <c r="A168" s="76"/>
      <c r="B168" s="76"/>
      <c r="C168" s="76"/>
      <c r="D168" s="76"/>
      <c r="E168" s="76"/>
      <c r="F168" s="76"/>
      <c r="G168" s="76"/>
      <c r="H168" s="76"/>
      <c r="I168" s="76"/>
      <c r="J168" s="76"/>
      <c r="K168" s="76"/>
    </row>
    <row r="169" spans="1:11" x14ac:dyDescent="0.2">
      <c r="A169" s="76"/>
      <c r="B169" s="76"/>
      <c r="C169" s="76"/>
      <c r="D169" s="76"/>
      <c r="E169" s="76"/>
      <c r="F169" s="76"/>
      <c r="G169" s="76"/>
      <c r="H169" s="76"/>
      <c r="I169" s="76"/>
      <c r="J169" s="76"/>
      <c r="K169" s="76"/>
    </row>
    <row r="170" spans="1:11" x14ac:dyDescent="0.2">
      <c r="A170" s="76"/>
      <c r="B170" s="76"/>
      <c r="C170" s="76"/>
      <c r="D170" s="76"/>
      <c r="E170" s="76"/>
      <c r="F170" s="76"/>
      <c r="G170" s="76"/>
      <c r="H170" s="76"/>
      <c r="I170" s="76"/>
      <c r="J170" s="76"/>
      <c r="K170" s="76"/>
    </row>
    <row r="171" spans="1:11" x14ac:dyDescent="0.2">
      <c r="A171" s="76"/>
      <c r="B171" s="76"/>
      <c r="C171" s="76"/>
      <c r="D171" s="76"/>
      <c r="E171" s="76"/>
      <c r="F171" s="76"/>
      <c r="G171" s="76"/>
      <c r="H171" s="76"/>
      <c r="I171" s="76"/>
      <c r="J171" s="76"/>
      <c r="K171" s="76"/>
    </row>
    <row r="172" spans="1:11" x14ac:dyDescent="0.2">
      <c r="A172" s="76"/>
      <c r="B172" s="76"/>
      <c r="C172" s="76"/>
      <c r="D172" s="76"/>
      <c r="E172" s="76"/>
      <c r="F172" s="76"/>
      <c r="G172" s="76"/>
      <c r="H172" s="76"/>
      <c r="I172" s="76"/>
      <c r="J172" s="76"/>
      <c r="K172" s="76"/>
    </row>
    <row r="173" spans="1:11" x14ac:dyDescent="0.2">
      <c r="A173" s="76"/>
      <c r="B173" s="76"/>
      <c r="C173" s="76"/>
      <c r="D173" s="76"/>
      <c r="E173" s="76"/>
      <c r="F173" s="76"/>
      <c r="G173" s="76"/>
      <c r="H173" s="76"/>
      <c r="I173" s="76"/>
      <c r="J173" s="76"/>
      <c r="K173" s="76"/>
    </row>
    <row r="174" spans="1:11" x14ac:dyDescent="0.2">
      <c r="A174" s="76"/>
      <c r="B174" s="76"/>
      <c r="C174" s="76"/>
      <c r="D174" s="76"/>
      <c r="E174" s="76"/>
      <c r="F174" s="76"/>
      <c r="G174" s="76"/>
      <c r="H174" s="76"/>
      <c r="I174" s="76"/>
      <c r="J174" s="76"/>
      <c r="K174" s="76"/>
    </row>
    <row r="175" spans="1:11" x14ac:dyDescent="0.2">
      <c r="A175" s="76"/>
      <c r="B175" s="76"/>
      <c r="C175" s="76"/>
      <c r="D175" s="76"/>
      <c r="E175" s="76"/>
      <c r="F175" s="76"/>
      <c r="G175" s="76"/>
      <c r="H175" s="76"/>
      <c r="I175" s="76"/>
      <c r="J175" s="76"/>
      <c r="K175" s="76"/>
    </row>
    <row r="176" spans="1:11" x14ac:dyDescent="0.2">
      <c r="A176" s="76"/>
      <c r="B176" s="76"/>
      <c r="C176" s="76"/>
      <c r="D176" s="76"/>
      <c r="E176" s="76"/>
      <c r="F176" s="76"/>
      <c r="G176" s="76"/>
      <c r="H176" s="76"/>
      <c r="I176" s="76"/>
      <c r="J176" s="76"/>
      <c r="K176" s="76"/>
    </row>
    <row r="177" spans="1:11" x14ac:dyDescent="0.2">
      <c r="A177" s="76"/>
      <c r="B177" s="76"/>
      <c r="C177" s="76"/>
      <c r="D177" s="76"/>
      <c r="E177" s="76"/>
      <c r="F177" s="76"/>
      <c r="G177" s="76"/>
      <c r="H177" s="76"/>
      <c r="I177" s="76"/>
      <c r="J177" s="76"/>
      <c r="K177" s="76"/>
    </row>
    <row r="178" spans="1:11" x14ac:dyDescent="0.2">
      <c r="A178" s="76"/>
      <c r="B178" s="76"/>
      <c r="C178" s="76"/>
      <c r="D178" s="76"/>
      <c r="E178" s="76"/>
      <c r="F178" s="76"/>
      <c r="G178" s="76"/>
      <c r="H178" s="76"/>
      <c r="I178" s="76"/>
      <c r="J178" s="76"/>
      <c r="K178" s="76"/>
    </row>
    <row r="179" spans="1:11" x14ac:dyDescent="0.2">
      <c r="A179" s="76"/>
      <c r="B179" s="76"/>
      <c r="C179" s="76"/>
      <c r="D179" s="76"/>
      <c r="E179" s="76"/>
      <c r="F179" s="76"/>
      <c r="G179" s="76"/>
      <c r="H179" s="76"/>
      <c r="I179" s="76"/>
      <c r="J179" s="76"/>
      <c r="K179" s="76"/>
    </row>
    <row r="180" spans="1:11" x14ac:dyDescent="0.2">
      <c r="A180" s="76"/>
      <c r="B180" s="76"/>
      <c r="C180" s="76"/>
      <c r="D180" s="76"/>
      <c r="E180" s="76"/>
      <c r="F180" s="76"/>
      <c r="G180" s="76"/>
      <c r="H180" s="76"/>
      <c r="I180" s="76"/>
      <c r="J180" s="76"/>
      <c r="K180" s="76"/>
    </row>
    <row r="181" spans="1:11" x14ac:dyDescent="0.2">
      <c r="A181" s="76"/>
      <c r="B181" s="76"/>
      <c r="C181" s="76"/>
      <c r="D181" s="76"/>
      <c r="E181" s="76"/>
      <c r="F181" s="76"/>
      <c r="G181" s="76"/>
      <c r="H181" s="76"/>
      <c r="I181" s="76"/>
      <c r="J181" s="76"/>
      <c r="K181" s="76"/>
    </row>
    <row r="182" spans="1:11" x14ac:dyDescent="0.2">
      <c r="A182" s="76"/>
      <c r="B182" s="76"/>
      <c r="C182" s="76"/>
      <c r="D182" s="76"/>
      <c r="E182" s="76"/>
      <c r="F182" s="76"/>
      <c r="G182" s="76"/>
      <c r="H182" s="76"/>
      <c r="I182" s="76"/>
      <c r="J182" s="76"/>
      <c r="K182" s="76"/>
    </row>
    <row r="183" spans="1:11" x14ac:dyDescent="0.2">
      <c r="A183" s="76"/>
      <c r="B183" s="76"/>
      <c r="C183" s="76"/>
      <c r="D183" s="76"/>
      <c r="E183" s="76"/>
      <c r="F183" s="76"/>
      <c r="G183" s="76"/>
      <c r="H183" s="76"/>
      <c r="I183" s="76"/>
      <c r="J183" s="76"/>
      <c r="K183" s="76"/>
    </row>
    <row r="184" spans="1:11" x14ac:dyDescent="0.2">
      <c r="A184" s="76"/>
      <c r="B184" s="76"/>
      <c r="C184" s="76"/>
      <c r="D184" s="76"/>
      <c r="E184" s="76"/>
      <c r="F184" s="76"/>
      <c r="G184" s="76"/>
      <c r="H184" s="76"/>
      <c r="I184" s="76"/>
      <c r="J184" s="76"/>
      <c r="K184" s="76"/>
    </row>
    <row r="185" spans="1:11" x14ac:dyDescent="0.2">
      <c r="A185" s="76"/>
      <c r="B185" s="76"/>
      <c r="C185" s="76"/>
      <c r="D185" s="76"/>
      <c r="E185" s="76"/>
      <c r="F185" s="76"/>
      <c r="G185" s="76"/>
      <c r="H185" s="76"/>
      <c r="I185" s="76"/>
      <c r="J185" s="76"/>
      <c r="K185" s="76"/>
    </row>
    <row r="186" spans="1:11" x14ac:dyDescent="0.2">
      <c r="A186" s="76"/>
      <c r="B186" s="76"/>
      <c r="C186" s="76"/>
      <c r="D186" s="76"/>
      <c r="E186" s="76"/>
      <c r="F186" s="76"/>
      <c r="G186" s="76"/>
      <c r="H186" s="76"/>
      <c r="I186" s="76"/>
      <c r="J186" s="76"/>
      <c r="K186" s="76"/>
    </row>
    <row r="187" spans="1:11" x14ac:dyDescent="0.2">
      <c r="A187" s="76"/>
      <c r="B187" s="76"/>
      <c r="C187" s="76"/>
      <c r="D187" s="76"/>
      <c r="E187" s="76"/>
      <c r="F187" s="76"/>
      <c r="G187" s="76"/>
      <c r="H187" s="76"/>
      <c r="I187" s="76"/>
      <c r="J187" s="76"/>
      <c r="K187" s="76"/>
    </row>
    <row r="188" spans="1:11" x14ac:dyDescent="0.2">
      <c r="A188" s="76"/>
      <c r="B188" s="76"/>
      <c r="C188" s="76"/>
      <c r="D188" s="76"/>
      <c r="E188" s="76"/>
      <c r="F188" s="76"/>
      <c r="G188" s="76"/>
      <c r="H188" s="76"/>
      <c r="I188" s="76"/>
      <c r="J188" s="76"/>
      <c r="K188" s="76"/>
    </row>
    <row r="189" spans="1:11" x14ac:dyDescent="0.2">
      <c r="A189" s="76"/>
      <c r="B189" s="76"/>
      <c r="C189" s="76"/>
      <c r="D189" s="76"/>
      <c r="E189" s="76"/>
      <c r="F189" s="76"/>
      <c r="G189" s="76"/>
      <c r="H189" s="76"/>
      <c r="I189" s="76"/>
      <c r="J189" s="76"/>
      <c r="K189" s="76"/>
    </row>
  </sheetData>
  <mergeCells count="63">
    <mergeCell ref="A121:A125"/>
    <mergeCell ref="B121:B125"/>
    <mergeCell ref="A126:A130"/>
    <mergeCell ref="B26:B30"/>
    <mergeCell ref="A26:A30"/>
    <mergeCell ref="A31:A35"/>
    <mergeCell ref="B31:B35"/>
    <mergeCell ref="B116:B120"/>
    <mergeCell ref="A76:A80"/>
    <mergeCell ref="B76:B80"/>
    <mergeCell ref="B46:B50"/>
    <mergeCell ref="B36:B40"/>
    <mergeCell ref="A41:A45"/>
    <mergeCell ref="B41:B45"/>
    <mergeCell ref="A116:A120"/>
    <mergeCell ref="A36:A40"/>
    <mergeCell ref="A146:A150"/>
    <mergeCell ref="B146:B150"/>
    <mergeCell ref="D160:K160"/>
    <mergeCell ref="L75:N75"/>
    <mergeCell ref="B21:B25"/>
    <mergeCell ref="A21:A25"/>
    <mergeCell ref="A71:A75"/>
    <mergeCell ref="B71:B75"/>
    <mergeCell ref="A141:A145"/>
    <mergeCell ref="B141:B145"/>
    <mergeCell ref="A111:A115"/>
    <mergeCell ref="B111:B115"/>
    <mergeCell ref="B96:B100"/>
    <mergeCell ref="A101:A105"/>
    <mergeCell ref="B101:B105"/>
    <mergeCell ref="A136:A140"/>
    <mergeCell ref="B81:B85"/>
    <mergeCell ref="A81:A85"/>
    <mergeCell ref="A96:A100"/>
    <mergeCell ref="C13:C14"/>
    <mergeCell ref="A13:A14"/>
    <mergeCell ref="B13:B14"/>
    <mergeCell ref="B16:B20"/>
    <mergeCell ref="A66:A70"/>
    <mergeCell ref="B66:B70"/>
    <mergeCell ref="A51:A55"/>
    <mergeCell ref="B51:B55"/>
    <mergeCell ref="A61:A65"/>
    <mergeCell ref="B61:B65"/>
    <mergeCell ref="A46:A50"/>
    <mergeCell ref="A16:A20"/>
    <mergeCell ref="B136:B140"/>
    <mergeCell ref="B126:B130"/>
    <mergeCell ref="A131:A135"/>
    <mergeCell ref="B131:B135"/>
    <mergeCell ref="G5:K8"/>
    <mergeCell ref="D9:J9"/>
    <mergeCell ref="A106:A110"/>
    <mergeCell ref="B106:B110"/>
    <mergeCell ref="A11:K11"/>
    <mergeCell ref="B56:B60"/>
    <mergeCell ref="A56:A60"/>
    <mergeCell ref="A86:A90"/>
    <mergeCell ref="B86:B90"/>
    <mergeCell ref="A91:A95"/>
    <mergeCell ref="B91:B95"/>
    <mergeCell ref="D13:K13"/>
  </mergeCells>
  <printOptions horizontalCentered="1"/>
  <pageMargins left="0.39370078740157483" right="0.39370078740157483" top="0.55118110236220474" bottom="0.55118110236220474" header="0.27559055118110237" footer="0.27559055118110237"/>
  <pageSetup paperSize="9" scale="58" firstPageNumber="163" fitToHeight="0" orientation="landscape" r:id="rId1"/>
  <headerFooter scaleWithDoc="0"/>
  <ignoredErrors>
    <ignoredError sqref="D86" formula="1"/>
    <ignoredError sqref="F91:K91" numberStoredAsText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L159"/>
  <sheetViews>
    <sheetView view="pageBreakPreview" topLeftCell="A19" zoomScale="66" zoomScaleNormal="71" zoomScaleSheetLayoutView="66" workbookViewId="0">
      <selection activeCell="H106" sqref="H106"/>
    </sheetView>
  </sheetViews>
  <sheetFormatPr defaultRowHeight="12.75" x14ac:dyDescent="0.2"/>
  <cols>
    <col min="1" max="1" width="6.5703125" style="76" customWidth="1"/>
    <col min="2" max="2" width="36.42578125" style="76" customWidth="1"/>
    <col min="3" max="3" width="48.42578125" style="83" customWidth="1"/>
    <col min="4" max="4" width="14.140625" style="76" customWidth="1"/>
    <col min="5" max="5" width="13.5703125" style="76" customWidth="1"/>
    <col min="6" max="6" width="39.140625" style="76" customWidth="1"/>
    <col min="7" max="7" width="31.7109375" style="76" customWidth="1"/>
    <col min="8" max="8" width="30.28515625" style="76" customWidth="1"/>
    <col min="9" max="16384" width="9.140625" style="76"/>
  </cols>
  <sheetData>
    <row r="2" spans="1:8" ht="19.5" customHeight="1" x14ac:dyDescent="0.2">
      <c r="G2" s="344" t="s">
        <v>418</v>
      </c>
      <c r="H2" s="345"/>
    </row>
    <row r="3" spans="1:8" ht="15.75" customHeight="1" x14ac:dyDescent="0.2">
      <c r="G3" s="346" t="s">
        <v>546</v>
      </c>
      <c r="H3" s="346"/>
    </row>
    <row r="4" spans="1:8" ht="18" x14ac:dyDescent="0.2">
      <c r="G4" s="346" t="s">
        <v>417</v>
      </c>
      <c r="H4" s="347"/>
    </row>
    <row r="6" spans="1:8" ht="18.75" x14ac:dyDescent="0.3">
      <c r="H6" s="92" t="s">
        <v>507</v>
      </c>
    </row>
    <row r="7" spans="1:8" ht="18.75" x14ac:dyDescent="0.3">
      <c r="G7" s="182" t="s">
        <v>474</v>
      </c>
    </row>
    <row r="8" spans="1:8" ht="14.25" customHeight="1" x14ac:dyDescent="0.25">
      <c r="A8" s="72"/>
      <c r="B8" s="126"/>
      <c r="C8" s="127"/>
      <c r="D8" s="128"/>
      <c r="E8" s="128"/>
      <c r="F8" s="12"/>
      <c r="G8" s="129"/>
      <c r="H8" s="130"/>
    </row>
    <row r="9" spans="1:8" x14ac:dyDescent="0.2">
      <c r="A9" s="312" t="s">
        <v>406</v>
      </c>
      <c r="B9" s="348"/>
      <c r="C9" s="348"/>
      <c r="D9" s="348"/>
      <c r="E9" s="348"/>
      <c r="F9" s="348"/>
      <c r="G9" s="348"/>
      <c r="H9" s="348"/>
    </row>
    <row r="10" spans="1:8" ht="39" customHeight="1" x14ac:dyDescent="0.2">
      <c r="A10" s="348"/>
      <c r="B10" s="348"/>
      <c r="C10" s="348"/>
      <c r="D10" s="348"/>
      <c r="E10" s="348"/>
      <c r="F10" s="348"/>
      <c r="G10" s="348"/>
      <c r="H10" s="348"/>
    </row>
    <row r="11" spans="1:8" x14ac:dyDescent="0.2">
      <c r="A11" s="72"/>
      <c r="B11" s="72"/>
      <c r="C11" s="131"/>
      <c r="D11" s="132"/>
      <c r="E11" s="132"/>
      <c r="F11" s="72"/>
      <c r="G11" s="133"/>
      <c r="H11" s="198">
        <f>255221-H17</f>
        <v>0</v>
      </c>
    </row>
    <row r="12" spans="1:8" s="72" customFormat="1" ht="3" customHeight="1" x14ac:dyDescent="0.2">
      <c r="C12" s="131"/>
      <c r="D12" s="132"/>
      <c r="E12" s="132"/>
      <c r="G12" s="133"/>
    </row>
    <row r="13" spans="1:8" ht="15.75" x14ac:dyDescent="0.25">
      <c r="A13" s="349" t="s">
        <v>1</v>
      </c>
      <c r="B13" s="351" t="s">
        <v>30</v>
      </c>
      <c r="C13" s="351" t="s">
        <v>49</v>
      </c>
      <c r="D13" s="108" t="s">
        <v>10</v>
      </c>
      <c r="E13" s="108"/>
      <c r="F13" s="353" t="s">
        <v>31</v>
      </c>
      <c r="G13" s="354" t="s">
        <v>45</v>
      </c>
      <c r="H13" s="353" t="s">
        <v>44</v>
      </c>
    </row>
    <row r="14" spans="1:8" s="162" customFormat="1" x14ac:dyDescent="0.2">
      <c r="A14" s="349"/>
      <c r="B14" s="351"/>
      <c r="C14" s="351"/>
      <c r="D14" s="316" t="s">
        <v>22</v>
      </c>
      <c r="E14" s="316" t="s">
        <v>23</v>
      </c>
      <c r="F14" s="353"/>
      <c r="G14" s="354"/>
      <c r="H14" s="353"/>
    </row>
    <row r="15" spans="1:8" s="72" customFormat="1" ht="99.75" customHeight="1" x14ac:dyDescent="0.2">
      <c r="A15" s="350"/>
      <c r="B15" s="352"/>
      <c r="C15" s="352"/>
      <c r="D15" s="337"/>
      <c r="E15" s="338"/>
      <c r="F15" s="353"/>
      <c r="G15" s="354"/>
      <c r="H15" s="353"/>
    </row>
    <row r="16" spans="1:8" s="162" customFormat="1" ht="15.75" x14ac:dyDescent="0.2">
      <c r="A16" s="179">
        <v>1</v>
      </c>
      <c r="B16" s="179">
        <v>2</v>
      </c>
      <c r="C16" s="179">
        <v>3</v>
      </c>
      <c r="D16" s="109">
        <v>4</v>
      </c>
      <c r="E16" s="109">
        <v>5</v>
      </c>
      <c r="F16" s="170">
        <v>6</v>
      </c>
      <c r="G16" s="110">
        <v>7</v>
      </c>
      <c r="H16" s="111">
        <v>8</v>
      </c>
    </row>
    <row r="17" spans="1:8" s="164" customFormat="1" ht="15.75" x14ac:dyDescent="0.2">
      <c r="A17" s="339">
        <v>1</v>
      </c>
      <c r="B17" s="339" t="s">
        <v>137</v>
      </c>
      <c r="C17" s="112" t="s">
        <v>0</v>
      </c>
      <c r="D17" s="113"/>
      <c r="E17" s="113"/>
      <c r="F17" s="114"/>
      <c r="G17" s="115"/>
      <c r="H17" s="172">
        <f>H18+H19+H20+H21+H22+H23+H24+H25+H26+H27</f>
        <v>255221</v>
      </c>
    </row>
    <row r="18" spans="1:8" s="72" customFormat="1" ht="31.5" x14ac:dyDescent="0.2">
      <c r="A18" s="339"/>
      <c r="B18" s="339"/>
      <c r="C18" s="176" t="s">
        <v>51</v>
      </c>
      <c r="D18" s="177" t="s">
        <v>145</v>
      </c>
      <c r="E18" s="177" t="s">
        <v>146</v>
      </c>
      <c r="F18" s="339" t="s">
        <v>324</v>
      </c>
      <c r="G18" s="177" t="s">
        <v>458</v>
      </c>
      <c r="H18" s="172">
        <f>H29+H106+H132</f>
        <v>68482</v>
      </c>
    </row>
    <row r="19" spans="1:8" s="72" customFormat="1" ht="15.75" x14ac:dyDescent="0.2">
      <c r="A19" s="339"/>
      <c r="B19" s="339"/>
      <c r="C19" s="176" t="s">
        <v>378</v>
      </c>
      <c r="D19" s="177" t="s">
        <v>145</v>
      </c>
      <c r="E19" s="177" t="s">
        <v>146</v>
      </c>
      <c r="F19" s="339"/>
      <c r="G19" s="177" t="s">
        <v>457</v>
      </c>
      <c r="H19" s="172">
        <f>H30+H100</f>
        <v>3408</v>
      </c>
    </row>
    <row r="20" spans="1:8" s="72" customFormat="1" ht="15.75" x14ac:dyDescent="0.2">
      <c r="A20" s="339"/>
      <c r="B20" s="339"/>
      <c r="C20" s="176" t="s">
        <v>379</v>
      </c>
      <c r="D20" s="177" t="s">
        <v>145</v>
      </c>
      <c r="E20" s="177" t="s">
        <v>146</v>
      </c>
      <c r="F20" s="339"/>
      <c r="G20" s="177" t="s">
        <v>459</v>
      </c>
      <c r="H20" s="172">
        <f>H31+H101</f>
        <v>4542</v>
      </c>
    </row>
    <row r="21" spans="1:8" s="72" customFormat="1" ht="15.75" x14ac:dyDescent="0.2">
      <c r="A21" s="339"/>
      <c r="B21" s="339"/>
      <c r="C21" s="176" t="s">
        <v>380</v>
      </c>
      <c r="D21" s="177" t="s">
        <v>145</v>
      </c>
      <c r="E21" s="177" t="s">
        <v>146</v>
      </c>
      <c r="F21" s="339"/>
      <c r="G21" s="177" t="s">
        <v>460</v>
      </c>
      <c r="H21" s="172">
        <f>H32+H102</f>
        <v>3009</v>
      </c>
    </row>
    <row r="22" spans="1:8" s="72" customFormat="1" ht="15.75" x14ac:dyDescent="0.2">
      <c r="A22" s="339"/>
      <c r="B22" s="339"/>
      <c r="C22" s="176" t="s">
        <v>384</v>
      </c>
      <c r="D22" s="177" t="s">
        <v>145</v>
      </c>
      <c r="E22" s="177" t="s">
        <v>146</v>
      </c>
      <c r="F22" s="339"/>
      <c r="G22" s="177" t="s">
        <v>461</v>
      </c>
      <c r="H22" s="172">
        <f>H33+H103</f>
        <v>2336</v>
      </c>
    </row>
    <row r="23" spans="1:8" s="72" customFormat="1" ht="15.75" x14ac:dyDescent="0.2">
      <c r="A23" s="339"/>
      <c r="B23" s="339"/>
      <c r="C23" s="176" t="s">
        <v>382</v>
      </c>
      <c r="D23" s="177" t="s">
        <v>145</v>
      </c>
      <c r="E23" s="177" t="s">
        <v>146</v>
      </c>
      <c r="F23" s="339"/>
      <c r="G23" s="177" t="s">
        <v>462</v>
      </c>
      <c r="H23" s="172">
        <f>H34+H104</f>
        <v>3444</v>
      </c>
    </row>
    <row r="24" spans="1:8" s="72" customFormat="1" ht="15.75" x14ac:dyDescent="0.2">
      <c r="A24" s="339"/>
      <c r="B24" s="339"/>
      <c r="C24" s="176" t="s">
        <v>383</v>
      </c>
      <c r="D24" s="177" t="s">
        <v>145</v>
      </c>
      <c r="E24" s="177" t="s">
        <v>146</v>
      </c>
      <c r="F24" s="340"/>
      <c r="G24" s="177" t="s">
        <v>463</v>
      </c>
      <c r="H24" s="117">
        <f>H35+H105+H133</f>
        <v>3519</v>
      </c>
    </row>
    <row r="25" spans="1:8" s="72" customFormat="1" ht="47.25" x14ac:dyDescent="0.2">
      <c r="A25" s="339"/>
      <c r="B25" s="339"/>
      <c r="C25" s="176" t="s">
        <v>342</v>
      </c>
      <c r="D25" s="177" t="s">
        <v>145</v>
      </c>
      <c r="E25" s="177" t="s">
        <v>146</v>
      </c>
      <c r="F25" s="340"/>
      <c r="G25" s="116">
        <v>9.7706049999999992E+19</v>
      </c>
      <c r="H25" s="117">
        <f>H36</f>
        <v>165000</v>
      </c>
    </row>
    <row r="26" spans="1:8" s="72" customFormat="1" ht="47.25" x14ac:dyDescent="0.2">
      <c r="A26" s="339"/>
      <c r="B26" s="339"/>
      <c r="C26" s="176" t="s">
        <v>292</v>
      </c>
      <c r="D26" s="177" t="s">
        <v>145</v>
      </c>
      <c r="E26" s="177" t="s">
        <v>146</v>
      </c>
      <c r="F26" s="339" t="s">
        <v>138</v>
      </c>
      <c r="G26" s="116">
        <v>9.800412E+19</v>
      </c>
      <c r="H26" s="172">
        <f>H38</f>
        <v>1481</v>
      </c>
    </row>
    <row r="27" spans="1:8" s="72" customFormat="1" ht="31.5" x14ac:dyDescent="0.2">
      <c r="A27" s="339"/>
      <c r="B27" s="339"/>
      <c r="C27" s="176" t="s">
        <v>168</v>
      </c>
      <c r="D27" s="177" t="s">
        <v>145</v>
      </c>
      <c r="E27" s="177" t="s">
        <v>146</v>
      </c>
      <c r="F27" s="340"/>
      <c r="G27" s="116">
        <v>9.7806051210000007E+19</v>
      </c>
      <c r="H27" s="172">
        <f>H66</f>
        <v>0</v>
      </c>
    </row>
    <row r="28" spans="1:8" s="72" customFormat="1" ht="15.75" x14ac:dyDescent="0.25">
      <c r="A28" s="332">
        <v>2</v>
      </c>
      <c r="B28" s="332" t="s">
        <v>401</v>
      </c>
      <c r="C28" s="112" t="s">
        <v>0</v>
      </c>
      <c r="D28" s="118"/>
      <c r="E28" s="118"/>
      <c r="F28" s="19"/>
      <c r="G28" s="116"/>
      <c r="H28" s="172">
        <f>H29+H30+H31+H32+H33+H34+H35+H36+H38+H39</f>
        <v>248769</v>
      </c>
    </row>
    <row r="29" spans="1:8" ht="31.5" x14ac:dyDescent="0.2">
      <c r="A29" s="332"/>
      <c r="B29" s="332"/>
      <c r="C29" s="176" t="s">
        <v>51</v>
      </c>
      <c r="D29" s="177" t="s">
        <v>145</v>
      </c>
      <c r="E29" s="177" t="s">
        <v>146</v>
      </c>
      <c r="F29" s="335" t="s">
        <v>139</v>
      </c>
      <c r="G29" s="119" t="s">
        <v>312</v>
      </c>
      <c r="H29" s="172">
        <f>H41+H57+H60+H67+H73+H75+H98</f>
        <v>65884</v>
      </c>
    </row>
    <row r="30" spans="1:8" ht="15.75" x14ac:dyDescent="0.2">
      <c r="A30" s="332"/>
      <c r="B30" s="332"/>
      <c r="C30" s="176" t="s">
        <v>378</v>
      </c>
      <c r="D30" s="177" t="s">
        <v>148</v>
      </c>
      <c r="E30" s="177" t="s">
        <v>152</v>
      </c>
      <c r="F30" s="361"/>
      <c r="G30" s="177" t="s">
        <v>457</v>
      </c>
      <c r="H30" s="172">
        <f t="shared" ref="H30:H35" si="0">H44+H51</f>
        <v>2483</v>
      </c>
    </row>
    <row r="31" spans="1:8" ht="15.75" x14ac:dyDescent="0.2">
      <c r="A31" s="332"/>
      <c r="B31" s="332"/>
      <c r="C31" s="176" t="s">
        <v>379</v>
      </c>
      <c r="D31" s="177" t="s">
        <v>148</v>
      </c>
      <c r="E31" s="177" t="s">
        <v>152</v>
      </c>
      <c r="F31" s="361"/>
      <c r="G31" s="177" t="s">
        <v>459</v>
      </c>
      <c r="H31" s="172">
        <f t="shared" si="0"/>
        <v>3953</v>
      </c>
    </row>
    <row r="32" spans="1:8" ht="15.75" x14ac:dyDescent="0.2">
      <c r="A32" s="332"/>
      <c r="B32" s="332"/>
      <c r="C32" s="176" t="s">
        <v>380</v>
      </c>
      <c r="D32" s="177" t="s">
        <v>148</v>
      </c>
      <c r="E32" s="177" t="s">
        <v>152</v>
      </c>
      <c r="F32" s="361"/>
      <c r="G32" s="177" t="s">
        <v>460</v>
      </c>
      <c r="H32" s="172">
        <f t="shared" si="0"/>
        <v>2348</v>
      </c>
    </row>
    <row r="33" spans="1:12" ht="15.75" x14ac:dyDescent="0.2">
      <c r="A33" s="332"/>
      <c r="B33" s="332"/>
      <c r="C33" s="176" t="s">
        <v>384</v>
      </c>
      <c r="D33" s="177" t="s">
        <v>148</v>
      </c>
      <c r="E33" s="177" t="s">
        <v>152</v>
      </c>
      <c r="F33" s="361"/>
      <c r="G33" s="177" t="s">
        <v>461</v>
      </c>
      <c r="H33" s="172">
        <f t="shared" si="0"/>
        <v>2107</v>
      </c>
    </row>
    <row r="34" spans="1:12" ht="15.75" x14ac:dyDescent="0.2">
      <c r="A34" s="332"/>
      <c r="B34" s="332"/>
      <c r="C34" s="176" t="s">
        <v>382</v>
      </c>
      <c r="D34" s="177" t="s">
        <v>148</v>
      </c>
      <c r="E34" s="177" t="s">
        <v>152</v>
      </c>
      <c r="F34" s="361"/>
      <c r="G34" s="177" t="s">
        <v>462</v>
      </c>
      <c r="H34" s="172">
        <f t="shared" si="0"/>
        <v>3444</v>
      </c>
    </row>
    <row r="35" spans="1:12" ht="15.75" x14ac:dyDescent="0.2">
      <c r="A35" s="332"/>
      <c r="B35" s="332"/>
      <c r="C35" s="176" t="s">
        <v>383</v>
      </c>
      <c r="D35" s="177" t="s">
        <v>148</v>
      </c>
      <c r="E35" s="177" t="s">
        <v>152</v>
      </c>
      <c r="F35" s="362"/>
      <c r="G35" s="177" t="s">
        <v>463</v>
      </c>
      <c r="H35" s="172">
        <f t="shared" si="0"/>
        <v>2069</v>
      </c>
    </row>
    <row r="36" spans="1:12" x14ac:dyDescent="0.2">
      <c r="A36" s="332"/>
      <c r="B36" s="332"/>
      <c r="C36" s="339" t="s">
        <v>342</v>
      </c>
      <c r="D36" s="343" t="s">
        <v>145</v>
      </c>
      <c r="E36" s="343" t="s">
        <v>146</v>
      </c>
      <c r="F36" s="362"/>
      <c r="G36" s="355">
        <v>9.7706051209999994E+20</v>
      </c>
      <c r="H36" s="357">
        <f>H95</f>
        <v>165000</v>
      </c>
    </row>
    <row r="37" spans="1:12" ht="36.75" customHeight="1" x14ac:dyDescent="0.2">
      <c r="A37" s="332"/>
      <c r="B37" s="332"/>
      <c r="C37" s="340"/>
      <c r="D37" s="340"/>
      <c r="E37" s="340"/>
      <c r="F37" s="363"/>
      <c r="G37" s="356"/>
      <c r="H37" s="358"/>
    </row>
    <row r="38" spans="1:12" ht="47.25" x14ac:dyDescent="0.2">
      <c r="A38" s="332"/>
      <c r="B38" s="332"/>
      <c r="C38" s="176" t="s">
        <v>292</v>
      </c>
      <c r="D38" s="177" t="s">
        <v>145</v>
      </c>
      <c r="E38" s="177" t="s">
        <v>146</v>
      </c>
      <c r="F38" s="339" t="s">
        <v>138</v>
      </c>
      <c r="G38" s="119" t="s">
        <v>313</v>
      </c>
      <c r="H38" s="172">
        <f>H63</f>
        <v>1481</v>
      </c>
    </row>
    <row r="39" spans="1:12" ht="31.5" x14ac:dyDescent="0.2">
      <c r="A39" s="332"/>
      <c r="B39" s="332"/>
      <c r="C39" s="176" t="s">
        <v>168</v>
      </c>
      <c r="D39" s="177" t="s">
        <v>145</v>
      </c>
      <c r="E39" s="177" t="s">
        <v>146</v>
      </c>
      <c r="F39" s="359"/>
      <c r="G39" s="116">
        <v>9.7806051210000007E+19</v>
      </c>
      <c r="H39" s="172">
        <v>0</v>
      </c>
    </row>
    <row r="40" spans="1:12" ht="15.75" x14ac:dyDescent="0.2">
      <c r="A40" s="332">
        <v>3</v>
      </c>
      <c r="B40" s="332" t="s">
        <v>344</v>
      </c>
      <c r="C40" s="112" t="s">
        <v>0</v>
      </c>
      <c r="D40" s="177"/>
      <c r="E40" s="177"/>
      <c r="F40" s="176"/>
      <c r="G40" s="119"/>
      <c r="H40" s="172">
        <f>H41</f>
        <v>21190</v>
      </c>
      <c r="L40" s="165"/>
    </row>
    <row r="41" spans="1:12" ht="135.75" customHeight="1" x14ac:dyDescent="0.2">
      <c r="A41" s="341"/>
      <c r="B41" s="341"/>
      <c r="C41" s="176" t="s">
        <v>51</v>
      </c>
      <c r="D41" s="177" t="s">
        <v>144</v>
      </c>
      <c r="E41" s="177" t="s">
        <v>142</v>
      </c>
      <c r="F41" s="176" t="s">
        <v>139</v>
      </c>
      <c r="G41" s="119" t="s">
        <v>442</v>
      </c>
      <c r="H41" s="172">
        <v>21190</v>
      </c>
      <c r="L41" s="165"/>
    </row>
    <row r="42" spans="1:12" ht="77.25" customHeight="1" x14ac:dyDescent="0.2">
      <c r="A42" s="341"/>
      <c r="B42" s="120" t="s">
        <v>329</v>
      </c>
      <c r="C42" s="176" t="s">
        <v>309</v>
      </c>
      <c r="D42" s="177" t="s">
        <v>144</v>
      </c>
      <c r="E42" s="177" t="s">
        <v>142</v>
      </c>
      <c r="F42" s="176" t="s">
        <v>139</v>
      </c>
      <c r="G42" s="119"/>
      <c r="H42" s="172">
        <v>0</v>
      </c>
      <c r="L42" s="165"/>
    </row>
    <row r="43" spans="1:12" ht="15.75" x14ac:dyDescent="0.25">
      <c r="A43" s="332">
        <v>4</v>
      </c>
      <c r="B43" s="332" t="s">
        <v>316</v>
      </c>
      <c r="C43" s="112" t="s">
        <v>0</v>
      </c>
      <c r="D43" s="118"/>
      <c r="E43" s="118"/>
      <c r="F43" s="19"/>
      <c r="G43" s="116"/>
      <c r="H43" s="172">
        <f>H44+H45+H46+H47+H48+H49</f>
        <v>8062.7</v>
      </c>
      <c r="L43" s="165"/>
    </row>
    <row r="44" spans="1:12" ht="15.75" x14ac:dyDescent="0.2">
      <c r="A44" s="332"/>
      <c r="B44" s="332"/>
      <c r="C44" s="176" t="s">
        <v>335</v>
      </c>
      <c r="D44" s="177" t="s">
        <v>148</v>
      </c>
      <c r="E44" s="177" t="s">
        <v>152</v>
      </c>
      <c r="F44" s="339" t="s">
        <v>320</v>
      </c>
      <c r="G44" s="177" t="s">
        <v>345</v>
      </c>
      <c r="H44" s="172">
        <v>2194</v>
      </c>
      <c r="L44" s="165"/>
    </row>
    <row r="45" spans="1:12" ht="15.75" x14ac:dyDescent="0.2">
      <c r="A45" s="332"/>
      <c r="B45" s="332"/>
      <c r="C45" s="176" t="s">
        <v>336</v>
      </c>
      <c r="D45" s="177" t="s">
        <v>148</v>
      </c>
      <c r="E45" s="177" t="s">
        <v>152</v>
      </c>
      <c r="F45" s="340"/>
      <c r="G45" s="174">
        <v>9.2906051218040193E+19</v>
      </c>
      <c r="H45" s="172">
        <v>2353</v>
      </c>
      <c r="L45" s="165"/>
    </row>
    <row r="46" spans="1:12" ht="15.75" x14ac:dyDescent="0.2">
      <c r="A46" s="332"/>
      <c r="B46" s="332"/>
      <c r="C46" s="176" t="s">
        <v>331</v>
      </c>
      <c r="D46" s="177" t="s">
        <v>148</v>
      </c>
      <c r="E46" s="177" t="s">
        <v>152</v>
      </c>
      <c r="F46" s="340"/>
      <c r="G46" s="174">
        <v>9.3006051218040193E+19</v>
      </c>
      <c r="H46" s="172">
        <v>1170</v>
      </c>
      <c r="L46" s="165"/>
    </row>
    <row r="47" spans="1:12" ht="15.75" x14ac:dyDescent="0.2">
      <c r="A47" s="332"/>
      <c r="B47" s="332"/>
      <c r="C47" s="176" t="s">
        <v>332</v>
      </c>
      <c r="D47" s="177" t="s">
        <v>148</v>
      </c>
      <c r="E47" s="177" t="s">
        <v>152</v>
      </c>
      <c r="F47" s="340"/>
      <c r="G47" s="174">
        <v>9.3106051218040193E+19</v>
      </c>
      <c r="H47" s="172">
        <v>578</v>
      </c>
      <c r="L47" s="165"/>
    </row>
    <row r="48" spans="1:12" ht="15.75" x14ac:dyDescent="0.2">
      <c r="A48" s="332"/>
      <c r="B48" s="332"/>
      <c r="C48" s="176" t="s">
        <v>333</v>
      </c>
      <c r="D48" s="177" t="s">
        <v>148</v>
      </c>
      <c r="E48" s="177" t="s">
        <v>152</v>
      </c>
      <c r="F48" s="340"/>
      <c r="G48" s="174">
        <v>9.3206051218040193E+19</v>
      </c>
      <c r="H48" s="172">
        <v>577.5</v>
      </c>
      <c r="L48" s="165"/>
    </row>
    <row r="49" spans="1:12" ht="82.5" customHeight="1" x14ac:dyDescent="0.2">
      <c r="A49" s="332"/>
      <c r="B49" s="332"/>
      <c r="C49" s="176" t="s">
        <v>334</v>
      </c>
      <c r="D49" s="177" t="s">
        <v>148</v>
      </c>
      <c r="E49" s="177" t="s">
        <v>152</v>
      </c>
      <c r="F49" s="340"/>
      <c r="G49" s="174">
        <v>9.3306051218040193E+19</v>
      </c>
      <c r="H49" s="172">
        <v>1190.2</v>
      </c>
      <c r="L49" s="165"/>
    </row>
    <row r="50" spans="1:12" s="72" customFormat="1" ht="15.75" x14ac:dyDescent="0.25">
      <c r="A50" s="332">
        <v>5</v>
      </c>
      <c r="B50" s="332" t="s">
        <v>243</v>
      </c>
      <c r="C50" s="112" t="s">
        <v>0</v>
      </c>
      <c r="D50" s="118"/>
      <c r="E50" s="118"/>
      <c r="F50" s="360"/>
      <c r="G50" s="116"/>
      <c r="H50" s="172">
        <f>H51+H52+H53+H54+H55+H56</f>
        <v>8341.2999999999993</v>
      </c>
      <c r="L50" s="165"/>
    </row>
    <row r="51" spans="1:12" s="72" customFormat="1" ht="15.75" x14ac:dyDescent="0.2">
      <c r="A51" s="332"/>
      <c r="B51" s="332"/>
      <c r="C51" s="176" t="s">
        <v>335</v>
      </c>
      <c r="D51" s="177" t="s">
        <v>140</v>
      </c>
      <c r="E51" s="177" t="s">
        <v>143</v>
      </c>
      <c r="F51" s="360"/>
      <c r="G51" s="177" t="s">
        <v>345</v>
      </c>
      <c r="H51" s="172">
        <v>289</v>
      </c>
      <c r="L51" s="165"/>
    </row>
    <row r="52" spans="1:12" s="72" customFormat="1" ht="15.75" x14ac:dyDescent="0.2">
      <c r="A52" s="332"/>
      <c r="B52" s="332"/>
      <c r="C52" s="176" t="s">
        <v>336</v>
      </c>
      <c r="D52" s="177" t="s">
        <v>140</v>
      </c>
      <c r="E52" s="177" t="s">
        <v>143</v>
      </c>
      <c r="F52" s="360"/>
      <c r="G52" s="174">
        <v>9.2906051218040193E+19</v>
      </c>
      <c r="H52" s="172">
        <v>1600</v>
      </c>
      <c r="L52" s="165"/>
    </row>
    <row r="53" spans="1:12" s="72" customFormat="1" ht="15.75" x14ac:dyDescent="0.2">
      <c r="A53" s="332"/>
      <c r="B53" s="332"/>
      <c r="C53" s="176" t="s">
        <v>331</v>
      </c>
      <c r="D53" s="177" t="s">
        <v>140</v>
      </c>
      <c r="E53" s="177" t="s">
        <v>143</v>
      </c>
      <c r="F53" s="360"/>
      <c r="G53" s="174">
        <v>9.3006051218040193E+19</v>
      </c>
      <c r="H53" s="172">
        <v>1178</v>
      </c>
      <c r="L53" s="165"/>
    </row>
    <row r="54" spans="1:12" s="72" customFormat="1" ht="15.75" x14ac:dyDescent="0.2">
      <c r="A54" s="332"/>
      <c r="B54" s="332"/>
      <c r="C54" s="176" t="s">
        <v>332</v>
      </c>
      <c r="D54" s="177" t="s">
        <v>140</v>
      </c>
      <c r="E54" s="177" t="s">
        <v>143</v>
      </c>
      <c r="F54" s="360"/>
      <c r="G54" s="174">
        <v>9.3106051218040193E+19</v>
      </c>
      <c r="H54" s="172">
        <v>1529</v>
      </c>
      <c r="L54" s="165"/>
    </row>
    <row r="55" spans="1:12" s="72" customFormat="1" ht="15.75" x14ac:dyDescent="0.2">
      <c r="A55" s="332"/>
      <c r="B55" s="332"/>
      <c r="C55" s="176" t="s">
        <v>333</v>
      </c>
      <c r="D55" s="177" t="s">
        <v>140</v>
      </c>
      <c r="E55" s="177" t="s">
        <v>143</v>
      </c>
      <c r="F55" s="360"/>
      <c r="G55" s="174">
        <v>9.3206051218040193E+19</v>
      </c>
      <c r="H55" s="172">
        <v>2866.5</v>
      </c>
      <c r="L55" s="165"/>
    </row>
    <row r="56" spans="1:12" s="72" customFormat="1" ht="15.75" x14ac:dyDescent="0.2">
      <c r="A56" s="332"/>
      <c r="B56" s="332"/>
      <c r="C56" s="176" t="s">
        <v>334</v>
      </c>
      <c r="D56" s="177" t="s">
        <v>140</v>
      </c>
      <c r="E56" s="177" t="s">
        <v>143</v>
      </c>
      <c r="F56" s="360"/>
      <c r="G56" s="174">
        <v>9.3306051218040193E+19</v>
      </c>
      <c r="H56" s="172">
        <v>878.8</v>
      </c>
      <c r="L56" s="165"/>
    </row>
    <row r="57" spans="1:12" s="72" customFormat="1" ht="15.75" x14ac:dyDescent="0.25">
      <c r="A57" s="332">
        <v>6</v>
      </c>
      <c r="B57" s="332" t="s">
        <v>253</v>
      </c>
      <c r="C57" s="112" t="s">
        <v>0</v>
      </c>
      <c r="D57" s="118"/>
      <c r="E57" s="118"/>
      <c r="F57" s="339" t="s">
        <v>139</v>
      </c>
      <c r="G57" s="177"/>
      <c r="H57" s="172">
        <f>H58</f>
        <v>8268</v>
      </c>
    </row>
    <row r="58" spans="1:12" ht="147" customHeight="1" x14ac:dyDescent="0.2">
      <c r="A58" s="332"/>
      <c r="B58" s="332"/>
      <c r="C58" s="176" t="s">
        <v>51</v>
      </c>
      <c r="D58" s="343" t="s">
        <v>144</v>
      </c>
      <c r="E58" s="343" t="s">
        <v>152</v>
      </c>
      <c r="F58" s="342"/>
      <c r="G58" s="119" t="s">
        <v>423</v>
      </c>
      <c r="H58" s="172">
        <v>8268</v>
      </c>
    </row>
    <row r="59" spans="1:12" ht="70.5" customHeight="1" x14ac:dyDescent="0.2">
      <c r="A59" s="341"/>
      <c r="B59" s="120" t="s">
        <v>328</v>
      </c>
      <c r="C59" s="176" t="s">
        <v>309</v>
      </c>
      <c r="D59" s="340"/>
      <c r="E59" s="340"/>
      <c r="F59" s="342"/>
      <c r="G59" s="119"/>
      <c r="H59" s="172">
        <v>0</v>
      </c>
    </row>
    <row r="60" spans="1:12" ht="15.75" x14ac:dyDescent="0.25">
      <c r="A60" s="332">
        <v>7</v>
      </c>
      <c r="B60" s="332" t="s">
        <v>327</v>
      </c>
      <c r="C60" s="112" t="s">
        <v>0</v>
      </c>
      <c r="D60" s="118"/>
      <c r="E60" s="118"/>
      <c r="F60" s="178"/>
      <c r="G60" s="177"/>
      <c r="H60" s="172">
        <f>H61</f>
        <v>0</v>
      </c>
    </row>
    <row r="61" spans="1:12" ht="69" customHeight="1" x14ac:dyDescent="0.2">
      <c r="A61" s="332"/>
      <c r="B61" s="332"/>
      <c r="C61" s="176" t="s">
        <v>51</v>
      </c>
      <c r="D61" s="177" t="s">
        <v>145</v>
      </c>
      <c r="E61" s="177" t="s">
        <v>146</v>
      </c>
      <c r="F61" s="170" t="s">
        <v>326</v>
      </c>
      <c r="G61" s="177" t="s">
        <v>423</v>
      </c>
      <c r="H61" s="172">
        <v>0</v>
      </c>
    </row>
    <row r="62" spans="1:12" ht="15.75" x14ac:dyDescent="0.25">
      <c r="A62" s="332">
        <v>8</v>
      </c>
      <c r="B62" s="332" t="s">
        <v>254</v>
      </c>
      <c r="C62" s="112" t="s">
        <v>0</v>
      </c>
      <c r="D62" s="118"/>
      <c r="E62" s="118"/>
      <c r="F62" s="19"/>
      <c r="G62" s="177"/>
      <c r="H62" s="172">
        <f>H63</f>
        <v>1481</v>
      </c>
    </row>
    <row r="63" spans="1:12" x14ac:dyDescent="0.2">
      <c r="A63" s="332"/>
      <c r="B63" s="332"/>
      <c r="C63" s="332" t="s">
        <v>292</v>
      </c>
      <c r="D63" s="357" t="s">
        <v>145</v>
      </c>
      <c r="E63" s="357" t="s">
        <v>146</v>
      </c>
      <c r="F63" s="335" t="s">
        <v>138</v>
      </c>
      <c r="G63" s="343" t="s">
        <v>424</v>
      </c>
      <c r="H63" s="357">
        <v>1481</v>
      </c>
    </row>
    <row r="64" spans="1:12" ht="66.75" customHeight="1" x14ac:dyDescent="0.2">
      <c r="A64" s="332"/>
      <c r="B64" s="332"/>
      <c r="C64" s="341"/>
      <c r="D64" s="360"/>
      <c r="E64" s="360"/>
      <c r="F64" s="362"/>
      <c r="G64" s="340"/>
      <c r="H64" s="340"/>
    </row>
    <row r="65" spans="1:8" ht="15.75" x14ac:dyDescent="0.25">
      <c r="A65" s="332">
        <v>9</v>
      </c>
      <c r="B65" s="332" t="s">
        <v>255</v>
      </c>
      <c r="C65" s="176" t="s">
        <v>0</v>
      </c>
      <c r="D65" s="118"/>
      <c r="E65" s="118"/>
      <c r="F65" s="362"/>
      <c r="G65" s="177"/>
      <c r="H65" s="172">
        <f>H66</f>
        <v>0</v>
      </c>
    </row>
    <row r="66" spans="1:8" ht="47.25" x14ac:dyDescent="0.2">
      <c r="A66" s="341"/>
      <c r="B66" s="341"/>
      <c r="C66" s="176" t="s">
        <v>402</v>
      </c>
      <c r="D66" s="177" t="s">
        <v>145</v>
      </c>
      <c r="E66" s="177" t="s">
        <v>146</v>
      </c>
      <c r="F66" s="364"/>
      <c r="G66" s="177" t="s">
        <v>349</v>
      </c>
      <c r="H66" s="172">
        <v>0</v>
      </c>
    </row>
    <row r="67" spans="1:8" ht="15.75" x14ac:dyDescent="0.25">
      <c r="A67" s="332">
        <v>10</v>
      </c>
      <c r="B67" s="332" t="s">
        <v>409</v>
      </c>
      <c r="C67" s="176" t="s">
        <v>0</v>
      </c>
      <c r="D67" s="118"/>
      <c r="E67" s="118"/>
      <c r="F67" s="173"/>
      <c r="G67" s="177"/>
      <c r="H67" s="172">
        <f>H68</f>
        <v>150</v>
      </c>
    </row>
    <row r="68" spans="1:8" x14ac:dyDescent="0.2">
      <c r="A68" s="332"/>
      <c r="B68" s="332"/>
      <c r="C68" s="339" t="s">
        <v>51</v>
      </c>
      <c r="D68" s="343" t="s">
        <v>145</v>
      </c>
      <c r="E68" s="343" t="s">
        <v>146</v>
      </c>
      <c r="F68" s="339" t="s">
        <v>244</v>
      </c>
      <c r="G68" s="343" t="s">
        <v>301</v>
      </c>
      <c r="H68" s="357">
        <v>150</v>
      </c>
    </row>
    <row r="69" spans="1:8" x14ac:dyDescent="0.2">
      <c r="A69" s="341"/>
      <c r="B69" s="341"/>
      <c r="C69" s="339"/>
      <c r="D69" s="360"/>
      <c r="E69" s="360"/>
      <c r="F69" s="339"/>
      <c r="G69" s="343"/>
      <c r="H69" s="340"/>
    </row>
    <row r="70" spans="1:8" x14ac:dyDescent="0.2">
      <c r="A70" s="341"/>
      <c r="B70" s="341"/>
      <c r="C70" s="339"/>
      <c r="D70" s="360"/>
      <c r="E70" s="360"/>
      <c r="F70" s="339"/>
      <c r="G70" s="343"/>
      <c r="H70" s="340"/>
    </row>
    <row r="71" spans="1:8" x14ac:dyDescent="0.2">
      <c r="A71" s="341"/>
      <c r="B71" s="341"/>
      <c r="C71" s="339"/>
      <c r="D71" s="360"/>
      <c r="E71" s="360"/>
      <c r="F71" s="339"/>
      <c r="G71" s="343"/>
      <c r="H71" s="340"/>
    </row>
    <row r="72" spans="1:8" ht="33" customHeight="1" x14ac:dyDescent="0.2">
      <c r="A72" s="341"/>
      <c r="B72" s="341"/>
      <c r="C72" s="339"/>
      <c r="D72" s="360"/>
      <c r="E72" s="360"/>
      <c r="F72" s="339"/>
      <c r="G72" s="343"/>
      <c r="H72" s="340"/>
    </row>
    <row r="73" spans="1:8" ht="15.75" x14ac:dyDescent="0.25">
      <c r="A73" s="332">
        <v>11</v>
      </c>
      <c r="B73" s="332" t="s">
        <v>411</v>
      </c>
      <c r="C73" s="112" t="s">
        <v>0</v>
      </c>
      <c r="D73" s="118"/>
      <c r="E73" s="118"/>
      <c r="F73" s="19"/>
      <c r="G73" s="177"/>
      <c r="H73" s="172">
        <f>H74</f>
        <v>0</v>
      </c>
    </row>
    <row r="74" spans="1:8" ht="51.75" customHeight="1" x14ac:dyDescent="0.2">
      <c r="A74" s="332"/>
      <c r="B74" s="332"/>
      <c r="C74" s="176" t="s">
        <v>51</v>
      </c>
      <c r="D74" s="177" t="s">
        <v>148</v>
      </c>
      <c r="E74" s="177" t="s">
        <v>149</v>
      </c>
      <c r="F74" s="176" t="s">
        <v>325</v>
      </c>
      <c r="G74" s="177" t="s">
        <v>443</v>
      </c>
      <c r="H74" s="172">
        <v>0</v>
      </c>
    </row>
    <row r="75" spans="1:8" ht="15.75" x14ac:dyDescent="0.25">
      <c r="A75" s="332">
        <v>12</v>
      </c>
      <c r="B75" s="332" t="s">
        <v>321</v>
      </c>
      <c r="C75" s="112" t="s">
        <v>0</v>
      </c>
      <c r="D75" s="118"/>
      <c r="E75" s="118"/>
      <c r="F75" s="19"/>
      <c r="G75" s="147"/>
      <c r="H75" s="172">
        <f>H82</f>
        <v>36212</v>
      </c>
    </row>
    <row r="76" spans="1:8" ht="48.75" customHeight="1" x14ac:dyDescent="0.2">
      <c r="A76" s="332"/>
      <c r="B76" s="332"/>
      <c r="C76" s="339" t="s">
        <v>51</v>
      </c>
      <c r="D76" s="343" t="s">
        <v>145</v>
      </c>
      <c r="E76" s="343" t="s">
        <v>146</v>
      </c>
      <c r="F76" s="339" t="s">
        <v>150</v>
      </c>
      <c r="G76" s="365" t="s">
        <v>442</v>
      </c>
      <c r="H76" s="183"/>
    </row>
    <row r="77" spans="1:8" ht="15.75" x14ac:dyDescent="0.2">
      <c r="A77" s="341"/>
      <c r="B77" s="180" t="s">
        <v>426</v>
      </c>
      <c r="C77" s="340"/>
      <c r="D77" s="340"/>
      <c r="E77" s="340"/>
      <c r="F77" s="340"/>
      <c r="G77" s="366"/>
      <c r="H77" s="183"/>
    </row>
    <row r="78" spans="1:8" ht="15.75" x14ac:dyDescent="0.2">
      <c r="A78" s="341"/>
      <c r="B78" s="180" t="s">
        <v>427</v>
      </c>
      <c r="C78" s="340"/>
      <c r="D78" s="340"/>
      <c r="E78" s="340"/>
      <c r="F78" s="340"/>
      <c r="G78" s="366"/>
      <c r="H78" s="183"/>
    </row>
    <row r="79" spans="1:8" ht="15.75" x14ac:dyDescent="0.2">
      <c r="A79" s="341"/>
      <c r="B79" s="180" t="s">
        <v>428</v>
      </c>
      <c r="C79" s="340"/>
      <c r="D79" s="340"/>
      <c r="E79" s="340"/>
      <c r="F79" s="340"/>
      <c r="G79" s="366"/>
      <c r="H79" s="183"/>
    </row>
    <row r="80" spans="1:8" ht="15.75" x14ac:dyDescent="0.2">
      <c r="A80" s="341"/>
      <c r="B80" s="180" t="s">
        <v>429</v>
      </c>
      <c r="C80" s="340"/>
      <c r="D80" s="340"/>
      <c r="E80" s="340"/>
      <c r="F80" s="340"/>
      <c r="G80" s="366"/>
      <c r="H80" s="183"/>
    </row>
    <row r="81" spans="1:8" ht="15.75" x14ac:dyDescent="0.2">
      <c r="A81" s="341"/>
      <c r="B81" s="180" t="s">
        <v>430</v>
      </c>
      <c r="C81" s="340"/>
      <c r="D81" s="340"/>
      <c r="E81" s="340"/>
      <c r="F81" s="340"/>
      <c r="G81" s="366"/>
      <c r="H81" s="166"/>
    </row>
    <row r="82" spans="1:8" ht="15.75" x14ac:dyDescent="0.2">
      <c r="A82" s="341"/>
      <c r="B82" s="180" t="s">
        <v>431</v>
      </c>
      <c r="C82" s="340"/>
      <c r="D82" s="340"/>
      <c r="E82" s="340"/>
      <c r="F82" s="340"/>
      <c r="G82" s="366"/>
      <c r="H82" s="166">
        <v>36212</v>
      </c>
    </row>
    <row r="83" spans="1:8" ht="15.75" x14ac:dyDescent="0.2">
      <c r="A83" s="341"/>
      <c r="B83" s="180" t="s">
        <v>432</v>
      </c>
      <c r="C83" s="340"/>
      <c r="D83" s="340"/>
      <c r="E83" s="340"/>
      <c r="F83" s="340"/>
      <c r="G83" s="366"/>
      <c r="H83" s="183"/>
    </row>
    <row r="84" spans="1:8" ht="31.5" x14ac:dyDescent="0.2">
      <c r="A84" s="341"/>
      <c r="B84" s="180" t="s">
        <v>433</v>
      </c>
      <c r="C84" s="340"/>
      <c r="D84" s="340"/>
      <c r="E84" s="340"/>
      <c r="F84" s="340"/>
      <c r="G84" s="366"/>
      <c r="H84" s="183"/>
    </row>
    <row r="85" spans="1:8" ht="15.75" x14ac:dyDescent="0.2">
      <c r="A85" s="341"/>
      <c r="B85" s="180" t="s">
        <v>407</v>
      </c>
      <c r="C85" s="340"/>
      <c r="D85" s="340"/>
      <c r="E85" s="340"/>
      <c r="F85" s="340"/>
      <c r="G85" s="366"/>
      <c r="H85" s="183"/>
    </row>
    <row r="86" spans="1:8" ht="15.75" x14ac:dyDescent="0.2">
      <c r="A86" s="341"/>
      <c r="B86" s="180" t="s">
        <v>408</v>
      </c>
      <c r="C86" s="340"/>
      <c r="D86" s="340"/>
      <c r="E86" s="340"/>
      <c r="F86" s="340"/>
      <c r="G86" s="366"/>
      <c r="H86" s="183"/>
    </row>
    <row r="87" spans="1:8" ht="15.75" x14ac:dyDescent="0.2">
      <c r="A87" s="341"/>
      <c r="B87" s="180" t="s">
        <v>419</v>
      </c>
      <c r="C87" s="340"/>
      <c r="D87" s="340"/>
      <c r="E87" s="340"/>
      <c r="F87" s="340"/>
      <c r="G87" s="366"/>
      <c r="H87" s="183"/>
    </row>
    <row r="88" spans="1:8" ht="15.75" x14ac:dyDescent="0.2">
      <c r="A88" s="341"/>
      <c r="B88" s="180" t="s">
        <v>421</v>
      </c>
      <c r="C88" s="340"/>
      <c r="D88" s="340"/>
      <c r="E88" s="340"/>
      <c r="F88" s="340"/>
      <c r="G88" s="366"/>
      <c r="H88" s="183"/>
    </row>
    <row r="89" spans="1:8" ht="15.75" x14ac:dyDescent="0.2">
      <c r="A89" s="341"/>
      <c r="B89" s="180" t="s">
        <v>420</v>
      </c>
      <c r="C89" s="340"/>
      <c r="D89" s="340"/>
      <c r="E89" s="340"/>
      <c r="F89" s="340"/>
      <c r="G89" s="366"/>
      <c r="H89" s="183"/>
    </row>
    <row r="90" spans="1:8" ht="15.75" x14ac:dyDescent="0.2">
      <c r="A90" s="341"/>
      <c r="B90" s="180" t="s">
        <v>410</v>
      </c>
      <c r="C90" s="340"/>
      <c r="D90" s="340"/>
      <c r="E90" s="340"/>
      <c r="F90" s="340"/>
      <c r="G90" s="366"/>
      <c r="H90" s="183"/>
    </row>
    <row r="91" spans="1:8" ht="15.75" x14ac:dyDescent="0.2">
      <c r="A91" s="341"/>
      <c r="B91" s="180" t="s">
        <v>434</v>
      </c>
      <c r="C91" s="340"/>
      <c r="D91" s="340"/>
      <c r="E91" s="340"/>
      <c r="F91" s="340"/>
      <c r="G91" s="366"/>
      <c r="H91" s="183"/>
    </row>
    <row r="92" spans="1:8" ht="15.75" x14ac:dyDescent="0.2">
      <c r="A92" s="341"/>
      <c r="B92" s="180" t="s">
        <v>435</v>
      </c>
      <c r="C92" s="340"/>
      <c r="D92" s="340"/>
      <c r="E92" s="340"/>
      <c r="F92" s="340"/>
      <c r="G92" s="366"/>
      <c r="H92" s="183"/>
    </row>
    <row r="93" spans="1:8" ht="15.75" x14ac:dyDescent="0.2">
      <c r="A93" s="341"/>
      <c r="B93" s="180" t="s">
        <v>436</v>
      </c>
      <c r="C93" s="340"/>
      <c r="D93" s="340"/>
      <c r="E93" s="340"/>
      <c r="F93" s="340"/>
      <c r="G93" s="363"/>
      <c r="H93" s="184"/>
    </row>
    <row r="94" spans="1:8" ht="15.75" x14ac:dyDescent="0.25">
      <c r="A94" s="123">
        <v>13</v>
      </c>
      <c r="B94" s="324" t="s">
        <v>256</v>
      </c>
      <c r="C94" s="112" t="s">
        <v>0</v>
      </c>
      <c r="D94" s="118"/>
      <c r="E94" s="118"/>
      <c r="F94" s="19"/>
      <c r="G94" s="177"/>
      <c r="H94" s="121">
        <f>SUM(H95:H98)</f>
        <v>165064</v>
      </c>
    </row>
    <row r="95" spans="1:8" x14ac:dyDescent="0.2">
      <c r="A95" s="369"/>
      <c r="B95" s="375"/>
      <c r="C95" s="372" t="s">
        <v>342</v>
      </c>
      <c r="D95" s="343" t="s">
        <v>145</v>
      </c>
      <c r="E95" s="343" t="s">
        <v>146</v>
      </c>
      <c r="F95" s="339" t="s">
        <v>147</v>
      </c>
      <c r="G95" s="374" t="s">
        <v>350</v>
      </c>
      <c r="H95" s="367">
        <v>165000</v>
      </c>
    </row>
    <row r="96" spans="1:8" ht="57" customHeight="1" x14ac:dyDescent="0.2">
      <c r="A96" s="370"/>
      <c r="B96" s="376"/>
      <c r="C96" s="373"/>
      <c r="D96" s="340"/>
      <c r="E96" s="340"/>
      <c r="F96" s="339"/>
      <c r="G96" s="368"/>
      <c r="H96" s="368"/>
    </row>
    <row r="97" spans="1:8" ht="48" customHeight="1" x14ac:dyDescent="0.2">
      <c r="A97" s="370"/>
      <c r="B97" s="185" t="s">
        <v>422</v>
      </c>
      <c r="C97" s="373"/>
      <c r="D97" s="340"/>
      <c r="E97" s="340"/>
      <c r="F97" s="339"/>
      <c r="G97" s="368"/>
      <c r="H97" s="368"/>
    </row>
    <row r="98" spans="1:8" ht="51.75" customHeight="1" x14ac:dyDescent="0.2">
      <c r="A98" s="371"/>
      <c r="B98" s="180" t="s">
        <v>413</v>
      </c>
      <c r="C98" s="176" t="s">
        <v>348</v>
      </c>
      <c r="D98" s="340"/>
      <c r="E98" s="340"/>
      <c r="F98" s="339"/>
      <c r="G98" s="177" t="s">
        <v>444</v>
      </c>
      <c r="H98" s="181">
        <v>64</v>
      </c>
    </row>
    <row r="99" spans="1:8" ht="15.75" x14ac:dyDescent="0.25">
      <c r="A99" s="332">
        <v>14</v>
      </c>
      <c r="B99" s="332" t="s">
        <v>454</v>
      </c>
      <c r="C99" s="112" t="s">
        <v>0</v>
      </c>
      <c r="D99" s="177"/>
      <c r="E99" s="118"/>
      <c r="F99" s="19"/>
      <c r="G99" s="177"/>
      <c r="H99" s="172">
        <f>H100+H101+H102+H103+H104+H105+H106</f>
        <v>4304</v>
      </c>
    </row>
    <row r="100" spans="1:8" ht="15.75" x14ac:dyDescent="0.2">
      <c r="A100" s="332"/>
      <c r="B100" s="332"/>
      <c r="C100" s="176" t="s">
        <v>378</v>
      </c>
      <c r="D100" s="177" t="s">
        <v>155</v>
      </c>
      <c r="E100" s="177" t="s">
        <v>141</v>
      </c>
      <c r="F100" s="335" t="s">
        <v>157</v>
      </c>
      <c r="G100" s="177" t="s">
        <v>385</v>
      </c>
      <c r="H100" s="172">
        <f t="shared" ref="H100:H105" si="1">H111</f>
        <v>925</v>
      </c>
    </row>
    <row r="101" spans="1:8" ht="15.75" x14ac:dyDescent="0.2">
      <c r="A101" s="332"/>
      <c r="B101" s="332"/>
      <c r="C101" s="176" t="s">
        <v>379</v>
      </c>
      <c r="D101" s="177" t="s">
        <v>155</v>
      </c>
      <c r="E101" s="177" t="s">
        <v>141</v>
      </c>
      <c r="F101" s="366"/>
      <c r="G101" s="177" t="s">
        <v>386</v>
      </c>
      <c r="H101" s="172">
        <f t="shared" si="1"/>
        <v>589</v>
      </c>
    </row>
    <row r="102" spans="1:8" ht="15.75" x14ac:dyDescent="0.2">
      <c r="A102" s="332"/>
      <c r="B102" s="332"/>
      <c r="C102" s="176" t="s">
        <v>380</v>
      </c>
      <c r="D102" s="177" t="s">
        <v>155</v>
      </c>
      <c r="E102" s="177" t="s">
        <v>141</v>
      </c>
      <c r="F102" s="366"/>
      <c r="G102" s="177" t="s">
        <v>387</v>
      </c>
      <c r="H102" s="172">
        <f t="shared" si="1"/>
        <v>661</v>
      </c>
    </row>
    <row r="103" spans="1:8" ht="15.75" x14ac:dyDescent="0.2">
      <c r="A103" s="332"/>
      <c r="B103" s="332"/>
      <c r="C103" s="176" t="s">
        <v>384</v>
      </c>
      <c r="D103" s="177" t="s">
        <v>155</v>
      </c>
      <c r="E103" s="177" t="s">
        <v>141</v>
      </c>
      <c r="F103" s="366"/>
      <c r="G103" s="177" t="s">
        <v>388</v>
      </c>
      <c r="H103" s="172">
        <f t="shared" si="1"/>
        <v>229</v>
      </c>
    </row>
    <row r="104" spans="1:8" ht="15.75" x14ac:dyDescent="0.2">
      <c r="A104" s="332"/>
      <c r="B104" s="332"/>
      <c r="C104" s="176" t="s">
        <v>382</v>
      </c>
      <c r="D104" s="177" t="s">
        <v>155</v>
      </c>
      <c r="E104" s="177" t="s">
        <v>141</v>
      </c>
      <c r="F104" s="366"/>
      <c r="G104" s="177" t="s">
        <v>390</v>
      </c>
      <c r="H104" s="172">
        <f t="shared" si="1"/>
        <v>0</v>
      </c>
    </row>
    <row r="105" spans="1:8" ht="21.75" customHeight="1" x14ac:dyDescent="0.25">
      <c r="A105" s="332"/>
      <c r="B105" s="332"/>
      <c r="C105" s="176" t="s">
        <v>383</v>
      </c>
      <c r="D105" s="177" t="s">
        <v>155</v>
      </c>
      <c r="E105" s="177" t="s">
        <v>141</v>
      </c>
      <c r="F105" s="363"/>
      <c r="G105" s="146" t="s">
        <v>389</v>
      </c>
      <c r="H105" s="172">
        <f t="shared" si="1"/>
        <v>1350</v>
      </c>
    </row>
    <row r="106" spans="1:8" ht="31.5" x14ac:dyDescent="0.2">
      <c r="A106" s="332"/>
      <c r="B106" s="332"/>
      <c r="C106" s="176" t="s">
        <v>51</v>
      </c>
      <c r="D106" s="177" t="s">
        <v>145</v>
      </c>
      <c r="E106" s="177" t="s">
        <v>146</v>
      </c>
      <c r="F106" s="175" t="s">
        <v>322</v>
      </c>
      <c r="G106" s="177" t="s">
        <v>425</v>
      </c>
      <c r="H106" s="172">
        <f>H107+H110+H121</f>
        <v>550</v>
      </c>
    </row>
    <row r="107" spans="1:8" ht="15.75" x14ac:dyDescent="0.25">
      <c r="A107" s="332">
        <v>15</v>
      </c>
      <c r="B107" s="332" t="s">
        <v>346</v>
      </c>
      <c r="C107" s="112" t="s">
        <v>0</v>
      </c>
      <c r="D107" s="122"/>
      <c r="E107" s="122"/>
      <c r="F107" s="123"/>
      <c r="G107" s="177"/>
      <c r="H107" s="121">
        <f>H108</f>
        <v>20</v>
      </c>
    </row>
    <row r="108" spans="1:8" ht="149.25" customHeight="1" x14ac:dyDescent="0.2">
      <c r="A108" s="334"/>
      <c r="B108" s="334"/>
      <c r="C108" s="176" t="s">
        <v>51</v>
      </c>
      <c r="D108" s="177" t="s">
        <v>145</v>
      </c>
      <c r="E108" s="177" t="s">
        <v>146</v>
      </c>
      <c r="F108" s="176" t="s">
        <v>156</v>
      </c>
      <c r="G108" s="177" t="s">
        <v>425</v>
      </c>
      <c r="H108" s="172">
        <v>20</v>
      </c>
    </row>
    <row r="109" spans="1:8" ht="15.75" x14ac:dyDescent="0.2">
      <c r="A109" s="332">
        <v>16</v>
      </c>
      <c r="B109" s="332" t="s">
        <v>396</v>
      </c>
      <c r="C109" s="112" t="s">
        <v>0</v>
      </c>
      <c r="D109" s="122"/>
      <c r="E109" s="122"/>
      <c r="F109" s="123"/>
      <c r="G109" s="177"/>
      <c r="H109" s="172">
        <f>H110+H111+H112+H113+H114+H115+H116</f>
        <v>4284</v>
      </c>
    </row>
    <row r="110" spans="1:8" ht="31.5" x14ac:dyDescent="0.2">
      <c r="A110" s="334"/>
      <c r="B110" s="334"/>
      <c r="C110" s="176" t="s">
        <v>51</v>
      </c>
      <c r="D110" s="177" t="s">
        <v>140</v>
      </c>
      <c r="E110" s="177" t="s">
        <v>141</v>
      </c>
      <c r="F110" s="339" t="s">
        <v>157</v>
      </c>
      <c r="G110" s="177" t="s">
        <v>302</v>
      </c>
      <c r="H110" s="172">
        <v>530</v>
      </c>
    </row>
    <row r="111" spans="1:8" ht="15.75" x14ac:dyDescent="0.2">
      <c r="A111" s="341"/>
      <c r="B111" s="341"/>
      <c r="C111" s="176" t="s">
        <v>335</v>
      </c>
      <c r="D111" s="177" t="s">
        <v>140</v>
      </c>
      <c r="E111" s="177" t="s">
        <v>141</v>
      </c>
      <c r="F111" s="340"/>
      <c r="G111" s="177" t="s">
        <v>314</v>
      </c>
      <c r="H111" s="172">
        <v>925</v>
      </c>
    </row>
    <row r="112" spans="1:8" ht="15.75" x14ac:dyDescent="0.2">
      <c r="A112" s="341"/>
      <c r="B112" s="341"/>
      <c r="C112" s="176" t="s">
        <v>337</v>
      </c>
      <c r="D112" s="177" t="s">
        <v>140</v>
      </c>
      <c r="E112" s="177" t="s">
        <v>141</v>
      </c>
      <c r="F112" s="340"/>
      <c r="G112" s="177" t="s">
        <v>314</v>
      </c>
      <c r="H112" s="172">
        <v>589</v>
      </c>
    </row>
    <row r="113" spans="1:8" ht="15.75" x14ac:dyDescent="0.2">
      <c r="A113" s="341"/>
      <c r="B113" s="341"/>
      <c r="C113" s="176" t="s">
        <v>331</v>
      </c>
      <c r="D113" s="177" t="s">
        <v>140</v>
      </c>
      <c r="E113" s="177" t="s">
        <v>141</v>
      </c>
      <c r="F113" s="340"/>
      <c r="G113" s="177" t="s">
        <v>314</v>
      </c>
      <c r="H113" s="172">
        <v>661</v>
      </c>
    </row>
    <row r="114" spans="1:8" ht="15.75" x14ac:dyDescent="0.2">
      <c r="A114" s="341"/>
      <c r="B114" s="341"/>
      <c r="C114" s="176" t="s">
        <v>338</v>
      </c>
      <c r="D114" s="177" t="s">
        <v>140</v>
      </c>
      <c r="E114" s="177" t="s">
        <v>141</v>
      </c>
      <c r="F114" s="340"/>
      <c r="G114" s="177" t="s">
        <v>314</v>
      </c>
      <c r="H114" s="172">
        <v>229</v>
      </c>
    </row>
    <row r="115" spans="1:8" ht="15.75" x14ac:dyDescent="0.2">
      <c r="A115" s="341"/>
      <c r="B115" s="341"/>
      <c r="C115" s="176" t="s">
        <v>339</v>
      </c>
      <c r="D115" s="177" t="s">
        <v>140</v>
      </c>
      <c r="E115" s="177" t="s">
        <v>141</v>
      </c>
      <c r="F115" s="340"/>
      <c r="G115" s="177" t="s">
        <v>314</v>
      </c>
      <c r="H115" s="172">
        <v>0</v>
      </c>
    </row>
    <row r="116" spans="1:8" ht="52.5" customHeight="1" x14ac:dyDescent="0.2">
      <c r="A116" s="341"/>
      <c r="B116" s="341"/>
      <c r="C116" s="176" t="s">
        <v>334</v>
      </c>
      <c r="D116" s="177" t="s">
        <v>140</v>
      </c>
      <c r="E116" s="177" t="s">
        <v>141</v>
      </c>
      <c r="F116" s="340"/>
      <c r="G116" s="177" t="s">
        <v>314</v>
      </c>
      <c r="H116" s="172">
        <v>1350</v>
      </c>
    </row>
    <row r="117" spans="1:8" ht="1.5" hidden="1" customHeight="1" x14ac:dyDescent="0.2">
      <c r="A117" s="341">
        <v>17</v>
      </c>
      <c r="B117" s="305" t="s">
        <v>319</v>
      </c>
      <c r="C117" s="112" t="s">
        <v>0</v>
      </c>
      <c r="D117" s="177"/>
      <c r="E117" s="177"/>
      <c r="F117" s="173"/>
      <c r="G117" s="177"/>
      <c r="H117" s="172">
        <v>0</v>
      </c>
    </row>
    <row r="118" spans="1:8" ht="49.5" hidden="1" customHeight="1" x14ac:dyDescent="0.2">
      <c r="A118" s="341"/>
      <c r="B118" s="341"/>
      <c r="C118" s="176" t="s">
        <v>304</v>
      </c>
      <c r="D118" s="177" t="s">
        <v>145</v>
      </c>
      <c r="E118" s="177" t="s">
        <v>146</v>
      </c>
      <c r="F118" s="170" t="s">
        <v>305</v>
      </c>
      <c r="G118" s="177"/>
      <c r="H118" s="172">
        <v>0</v>
      </c>
    </row>
    <row r="119" spans="1:8" ht="27" hidden="1" customHeight="1" x14ac:dyDescent="0.2">
      <c r="A119" s="341">
        <v>18</v>
      </c>
      <c r="B119" s="305" t="s">
        <v>306</v>
      </c>
      <c r="C119" s="112" t="s">
        <v>0</v>
      </c>
      <c r="D119" s="177"/>
      <c r="E119" s="177"/>
      <c r="F119" s="173"/>
      <c r="G119" s="177"/>
      <c r="H119" s="172">
        <v>0</v>
      </c>
    </row>
    <row r="120" spans="1:8" ht="72.75" hidden="1" customHeight="1" x14ac:dyDescent="0.2">
      <c r="A120" s="341"/>
      <c r="B120" s="334"/>
      <c r="C120" s="124" t="s">
        <v>307</v>
      </c>
      <c r="D120" s="177" t="s">
        <v>145</v>
      </c>
      <c r="E120" s="177" t="s">
        <v>146</v>
      </c>
      <c r="F120" s="170" t="s">
        <v>308</v>
      </c>
      <c r="G120" s="177"/>
      <c r="H120" s="172">
        <v>0</v>
      </c>
    </row>
    <row r="121" spans="1:8" ht="27" customHeight="1" x14ac:dyDescent="0.25">
      <c r="A121" s="332">
        <v>19</v>
      </c>
      <c r="B121" s="332" t="s">
        <v>445</v>
      </c>
      <c r="C121" s="125" t="s">
        <v>0</v>
      </c>
      <c r="D121" s="118"/>
      <c r="E121" s="118"/>
      <c r="F121" s="19"/>
      <c r="G121" s="177"/>
      <c r="H121" s="121">
        <f>H122</f>
        <v>0</v>
      </c>
    </row>
    <row r="122" spans="1:8" ht="300.75" customHeight="1" x14ac:dyDescent="0.2">
      <c r="A122" s="332"/>
      <c r="B122" s="332"/>
      <c r="C122" s="176" t="s">
        <v>51</v>
      </c>
      <c r="D122" s="177" t="s">
        <v>145</v>
      </c>
      <c r="E122" s="177" t="s">
        <v>146</v>
      </c>
      <c r="F122" s="176" t="s">
        <v>403</v>
      </c>
      <c r="G122" s="177" t="s">
        <v>425</v>
      </c>
      <c r="H122" s="172">
        <v>0</v>
      </c>
    </row>
    <row r="123" spans="1:8" ht="25.5" customHeight="1" x14ac:dyDescent="0.2">
      <c r="A123" s="332">
        <v>20</v>
      </c>
      <c r="B123" s="332" t="s">
        <v>437</v>
      </c>
      <c r="C123" s="112" t="s">
        <v>0</v>
      </c>
      <c r="D123" s="177"/>
      <c r="E123" s="177"/>
      <c r="F123" s="176"/>
      <c r="G123" s="177"/>
      <c r="H123" s="172">
        <v>0</v>
      </c>
    </row>
    <row r="124" spans="1:8" ht="71.25" customHeight="1" x14ac:dyDescent="0.2">
      <c r="A124" s="341"/>
      <c r="B124" s="341"/>
      <c r="C124" s="339" t="s">
        <v>309</v>
      </c>
      <c r="D124" s="343"/>
      <c r="E124" s="343"/>
      <c r="F124" s="339" t="s">
        <v>322</v>
      </c>
      <c r="G124" s="343"/>
      <c r="H124" s="357">
        <v>0</v>
      </c>
    </row>
    <row r="125" spans="1:8" ht="101.25" hidden="1" customHeight="1" x14ac:dyDescent="0.2">
      <c r="A125" s="341"/>
      <c r="B125" s="341"/>
      <c r="C125" s="340"/>
      <c r="D125" s="340"/>
      <c r="E125" s="340"/>
      <c r="F125" s="340"/>
      <c r="G125" s="340"/>
      <c r="H125" s="340"/>
    </row>
    <row r="126" spans="1:8" ht="18.75" customHeight="1" x14ac:dyDescent="0.2">
      <c r="A126" s="332">
        <v>21</v>
      </c>
      <c r="B126" s="332" t="s">
        <v>438</v>
      </c>
      <c r="C126" s="112" t="s">
        <v>0</v>
      </c>
      <c r="D126" s="177"/>
      <c r="E126" s="177"/>
      <c r="F126" s="176"/>
      <c r="G126" s="177"/>
      <c r="H126" s="172">
        <v>0</v>
      </c>
    </row>
    <row r="127" spans="1:8" ht="88.5" hidden="1" customHeight="1" x14ac:dyDescent="0.2">
      <c r="A127" s="341"/>
      <c r="B127" s="341"/>
      <c r="C127" s="112"/>
      <c r="D127" s="177"/>
      <c r="E127" s="177"/>
      <c r="F127" s="176"/>
      <c r="G127" s="177"/>
      <c r="H127" s="172"/>
    </row>
    <row r="128" spans="1:8" ht="45.75" customHeight="1" x14ac:dyDescent="0.2">
      <c r="A128" s="341"/>
      <c r="B128" s="341"/>
      <c r="C128" s="176" t="s">
        <v>309</v>
      </c>
      <c r="D128" s="177" t="s">
        <v>145</v>
      </c>
      <c r="E128" s="177" t="s">
        <v>146</v>
      </c>
      <c r="F128" s="176" t="s">
        <v>310</v>
      </c>
      <c r="G128" s="177"/>
      <c r="H128" s="172">
        <v>0</v>
      </c>
    </row>
    <row r="129" spans="1:8" ht="20.25" customHeight="1" x14ac:dyDescent="0.2">
      <c r="A129" s="332">
        <v>22</v>
      </c>
      <c r="B129" s="332" t="s">
        <v>439</v>
      </c>
      <c r="C129" s="112" t="s">
        <v>0</v>
      </c>
      <c r="D129" s="177"/>
      <c r="E129" s="177"/>
      <c r="F129" s="176"/>
      <c r="G129" s="177"/>
      <c r="H129" s="172">
        <v>0</v>
      </c>
    </row>
    <row r="130" spans="1:8" ht="49.5" customHeight="1" x14ac:dyDescent="0.2">
      <c r="A130" s="341"/>
      <c r="B130" s="341"/>
      <c r="C130" s="176" t="s">
        <v>309</v>
      </c>
      <c r="D130" s="177" t="s">
        <v>145</v>
      </c>
      <c r="E130" s="177" t="s">
        <v>146</v>
      </c>
      <c r="F130" s="176" t="s">
        <v>310</v>
      </c>
      <c r="G130" s="177"/>
      <c r="H130" s="172">
        <v>0</v>
      </c>
    </row>
    <row r="131" spans="1:8" ht="21" customHeight="1" x14ac:dyDescent="0.2">
      <c r="A131" s="305">
        <v>23</v>
      </c>
      <c r="B131" s="305" t="s">
        <v>257</v>
      </c>
      <c r="C131" s="148" t="s">
        <v>0</v>
      </c>
      <c r="D131" s="147"/>
      <c r="E131" s="147"/>
      <c r="F131" s="176"/>
      <c r="G131" s="147"/>
      <c r="H131" s="149">
        <f>H132+H133</f>
        <v>2148</v>
      </c>
    </row>
    <row r="132" spans="1:8" ht="195" customHeight="1" x14ac:dyDescent="0.2">
      <c r="A132" s="305"/>
      <c r="B132" s="305"/>
      <c r="C132" s="176" t="s">
        <v>51</v>
      </c>
      <c r="D132" s="177" t="s">
        <v>145</v>
      </c>
      <c r="E132" s="177" t="s">
        <v>146</v>
      </c>
      <c r="F132" s="171" t="s">
        <v>446</v>
      </c>
      <c r="G132" s="177" t="s">
        <v>315</v>
      </c>
      <c r="H132" s="172">
        <f>H134+H138+H140+H142+H148+H151+H153+H156</f>
        <v>2048</v>
      </c>
    </row>
    <row r="133" spans="1:8" ht="51" customHeight="1" x14ac:dyDescent="0.2">
      <c r="A133" s="305"/>
      <c r="B133" s="305"/>
      <c r="C133" s="176" t="s">
        <v>383</v>
      </c>
      <c r="D133" s="177" t="s">
        <v>414</v>
      </c>
      <c r="E133" s="177" t="s">
        <v>141</v>
      </c>
      <c r="F133" s="171"/>
      <c r="G133" s="177" t="s">
        <v>416</v>
      </c>
      <c r="H133" s="172">
        <f>H139</f>
        <v>100</v>
      </c>
    </row>
    <row r="134" spans="1:8" ht="26.25" customHeight="1" x14ac:dyDescent="0.25">
      <c r="A134" s="332">
        <v>24</v>
      </c>
      <c r="B134" s="332" t="s">
        <v>258</v>
      </c>
      <c r="C134" s="112" t="s">
        <v>0</v>
      </c>
      <c r="D134" s="118"/>
      <c r="E134" s="118"/>
      <c r="F134" s="19"/>
      <c r="G134" s="177"/>
      <c r="H134" s="172">
        <f>H135</f>
        <v>34</v>
      </c>
    </row>
    <row r="135" spans="1:8" ht="93" customHeight="1" x14ac:dyDescent="0.2">
      <c r="A135" s="332"/>
      <c r="B135" s="332"/>
      <c r="C135" s="339" t="s">
        <v>51</v>
      </c>
      <c r="D135" s="343" t="s">
        <v>145</v>
      </c>
      <c r="E135" s="343" t="s">
        <v>146</v>
      </c>
      <c r="F135" s="339" t="s">
        <v>151</v>
      </c>
      <c r="G135" s="343" t="s">
        <v>447</v>
      </c>
      <c r="H135" s="357">
        <v>34</v>
      </c>
    </row>
    <row r="136" spans="1:8" ht="23.25" hidden="1" customHeight="1" x14ac:dyDescent="0.2">
      <c r="A136" s="332"/>
      <c r="B136" s="332"/>
      <c r="C136" s="340"/>
      <c r="D136" s="360"/>
      <c r="E136" s="360"/>
      <c r="F136" s="360"/>
      <c r="G136" s="340"/>
      <c r="H136" s="360"/>
    </row>
    <row r="137" spans="1:8" ht="29.25" customHeight="1" x14ac:dyDescent="0.25">
      <c r="A137" s="332">
        <v>25</v>
      </c>
      <c r="B137" s="332" t="s">
        <v>397</v>
      </c>
      <c r="C137" s="112" t="s">
        <v>0</v>
      </c>
      <c r="D137" s="118"/>
      <c r="E137" s="118"/>
      <c r="F137" s="19"/>
      <c r="G137" s="177"/>
      <c r="H137" s="172">
        <f>SUM(H138:H139)</f>
        <v>1622</v>
      </c>
    </row>
    <row r="138" spans="1:8" ht="156" customHeight="1" x14ac:dyDescent="0.2">
      <c r="A138" s="332"/>
      <c r="B138" s="332"/>
      <c r="C138" s="176" t="s">
        <v>51</v>
      </c>
      <c r="D138" s="177" t="s">
        <v>144</v>
      </c>
      <c r="E138" s="177" t="s">
        <v>152</v>
      </c>
      <c r="F138" s="335" t="s">
        <v>151</v>
      </c>
      <c r="G138" s="177" t="s">
        <v>447</v>
      </c>
      <c r="H138" s="172">
        <v>1522</v>
      </c>
    </row>
    <row r="139" spans="1:8" ht="24.75" customHeight="1" x14ac:dyDescent="0.2">
      <c r="A139" s="169"/>
      <c r="B139" s="169"/>
      <c r="C139" s="176" t="s">
        <v>334</v>
      </c>
      <c r="D139" s="177" t="s">
        <v>414</v>
      </c>
      <c r="E139" s="177" t="s">
        <v>142</v>
      </c>
      <c r="F139" s="336"/>
      <c r="G139" s="177" t="s">
        <v>547</v>
      </c>
      <c r="H139" s="172">
        <v>100</v>
      </c>
    </row>
    <row r="140" spans="1:8" ht="19.5" customHeight="1" x14ac:dyDescent="0.25">
      <c r="A140" s="332">
        <v>26</v>
      </c>
      <c r="B140" s="332" t="s">
        <v>440</v>
      </c>
      <c r="C140" s="112" t="s">
        <v>0</v>
      </c>
      <c r="D140" s="118"/>
      <c r="E140" s="118"/>
      <c r="F140" s="19"/>
      <c r="G140" s="173"/>
      <c r="H140" s="172">
        <f>H141</f>
        <v>50</v>
      </c>
    </row>
    <row r="141" spans="1:8" ht="93.75" customHeight="1" x14ac:dyDescent="0.2">
      <c r="A141" s="332"/>
      <c r="B141" s="332"/>
      <c r="C141" s="176" t="s">
        <v>51</v>
      </c>
      <c r="D141" s="177" t="s">
        <v>153</v>
      </c>
      <c r="E141" s="177" t="s">
        <v>154</v>
      </c>
      <c r="F141" s="176" t="s">
        <v>151</v>
      </c>
      <c r="G141" s="177" t="s">
        <v>447</v>
      </c>
      <c r="H141" s="172">
        <v>50</v>
      </c>
    </row>
    <row r="142" spans="1:8" ht="21.75" customHeight="1" x14ac:dyDescent="0.25">
      <c r="A142" s="332">
        <v>27</v>
      </c>
      <c r="B142" s="332" t="s">
        <v>259</v>
      </c>
      <c r="C142" s="112" t="s">
        <v>0</v>
      </c>
      <c r="D142" s="118"/>
      <c r="E142" s="118"/>
      <c r="F142" s="19"/>
      <c r="G142" s="173"/>
      <c r="H142" s="172">
        <f>H143</f>
        <v>302</v>
      </c>
    </row>
    <row r="143" spans="1:8" ht="78.75" customHeight="1" x14ac:dyDescent="0.2">
      <c r="A143" s="332"/>
      <c r="B143" s="332"/>
      <c r="C143" s="176" t="s">
        <v>51</v>
      </c>
      <c r="D143" s="177" t="s">
        <v>155</v>
      </c>
      <c r="E143" s="177" t="s">
        <v>141</v>
      </c>
      <c r="F143" s="176" t="s">
        <v>151</v>
      </c>
      <c r="G143" s="177" t="s">
        <v>447</v>
      </c>
      <c r="H143" s="172">
        <v>302</v>
      </c>
    </row>
    <row r="144" spans="1:8" ht="0.75" hidden="1" customHeight="1" x14ac:dyDescent="0.2">
      <c r="A144" s="332">
        <v>28</v>
      </c>
      <c r="B144" s="332" t="s">
        <v>260</v>
      </c>
      <c r="C144" s="112" t="s">
        <v>0</v>
      </c>
      <c r="D144" s="177"/>
      <c r="E144" s="177"/>
      <c r="F144" s="176"/>
      <c r="G144" s="177"/>
      <c r="H144" s="172">
        <f>H145+H147</f>
        <v>0</v>
      </c>
    </row>
    <row r="145" spans="1:8" ht="18" hidden="1" customHeight="1" x14ac:dyDescent="0.2">
      <c r="A145" s="341"/>
      <c r="B145" s="332"/>
      <c r="C145" s="339" t="s">
        <v>340</v>
      </c>
      <c r="D145" s="343" t="s">
        <v>155</v>
      </c>
      <c r="E145" s="343" t="s">
        <v>141</v>
      </c>
      <c r="F145" s="322" t="s">
        <v>323</v>
      </c>
      <c r="G145" s="343" t="s">
        <v>347</v>
      </c>
      <c r="H145" s="357"/>
    </row>
    <row r="146" spans="1:8" ht="35.25" hidden="1" customHeight="1" x14ac:dyDescent="0.2">
      <c r="A146" s="341"/>
      <c r="B146" s="379"/>
      <c r="C146" s="340"/>
      <c r="D146" s="340"/>
      <c r="E146" s="340"/>
      <c r="F146" s="360"/>
      <c r="G146" s="340"/>
      <c r="H146" s="340"/>
    </row>
    <row r="147" spans="1:8" ht="6" hidden="1" customHeight="1" x14ac:dyDescent="0.2">
      <c r="A147" s="341"/>
      <c r="B147" s="341"/>
      <c r="C147" s="340"/>
      <c r="D147" s="340"/>
      <c r="E147" s="340"/>
      <c r="F147" s="360"/>
      <c r="G147" s="340"/>
      <c r="H147" s="340"/>
    </row>
    <row r="148" spans="1:8" ht="3.75" hidden="1" customHeight="1" x14ac:dyDescent="0.25">
      <c r="A148" s="332">
        <v>29</v>
      </c>
      <c r="B148" s="332" t="s">
        <v>395</v>
      </c>
      <c r="C148" s="112" t="s">
        <v>0</v>
      </c>
      <c r="D148" s="118"/>
      <c r="E148" s="118"/>
      <c r="F148" s="19"/>
      <c r="G148" s="177"/>
      <c r="H148" s="172">
        <f>H149</f>
        <v>0</v>
      </c>
    </row>
    <row r="149" spans="1:8" ht="69.75" hidden="1" customHeight="1" x14ac:dyDescent="0.2">
      <c r="A149" s="332"/>
      <c r="B149" s="332"/>
      <c r="C149" s="339" t="s">
        <v>51</v>
      </c>
      <c r="D149" s="343" t="s">
        <v>144</v>
      </c>
      <c r="E149" s="343" t="s">
        <v>141</v>
      </c>
      <c r="F149" s="380" t="s">
        <v>415</v>
      </c>
      <c r="G149" s="343" t="s">
        <v>303</v>
      </c>
      <c r="H149" s="377">
        <v>0</v>
      </c>
    </row>
    <row r="150" spans="1:8" ht="30.75" hidden="1" customHeight="1" x14ac:dyDescent="0.2">
      <c r="A150" s="341"/>
      <c r="B150" s="180"/>
      <c r="C150" s="340"/>
      <c r="D150" s="340"/>
      <c r="E150" s="340"/>
      <c r="F150" s="381"/>
      <c r="G150" s="343"/>
      <c r="H150" s="378"/>
    </row>
    <row r="151" spans="1:8" ht="57" hidden="1" customHeight="1" x14ac:dyDescent="0.25">
      <c r="A151" s="332">
        <v>30</v>
      </c>
      <c r="B151" s="332" t="s">
        <v>261</v>
      </c>
      <c r="C151" s="112" t="s">
        <v>0</v>
      </c>
      <c r="D151" s="118"/>
      <c r="E151" s="118"/>
      <c r="F151" s="19"/>
      <c r="G151" s="177"/>
      <c r="H151" s="172">
        <f>H152</f>
        <v>0</v>
      </c>
    </row>
    <row r="152" spans="1:8" ht="1.5" hidden="1" customHeight="1" x14ac:dyDescent="0.2">
      <c r="A152" s="332"/>
      <c r="B152" s="332"/>
      <c r="C152" s="176" t="s">
        <v>51</v>
      </c>
      <c r="D152" s="177" t="s">
        <v>140</v>
      </c>
      <c r="E152" s="177" t="s">
        <v>158</v>
      </c>
      <c r="F152" s="120" t="s">
        <v>412</v>
      </c>
      <c r="G152" s="177" t="s">
        <v>303</v>
      </c>
      <c r="H152" s="172">
        <v>0</v>
      </c>
    </row>
    <row r="153" spans="1:8" ht="15.75" x14ac:dyDescent="0.25">
      <c r="A153" s="332">
        <v>28</v>
      </c>
      <c r="B153" s="332" t="s">
        <v>448</v>
      </c>
      <c r="C153" s="112" t="s">
        <v>0</v>
      </c>
      <c r="D153" s="118"/>
      <c r="E153" s="118"/>
      <c r="F153" s="19"/>
      <c r="G153" s="177"/>
      <c r="H153" s="172">
        <f>H154</f>
        <v>0</v>
      </c>
    </row>
    <row r="154" spans="1:8" ht="97.5" customHeight="1" x14ac:dyDescent="0.2">
      <c r="A154" s="332"/>
      <c r="B154" s="332"/>
      <c r="C154" s="176" t="s">
        <v>51</v>
      </c>
      <c r="D154" s="177" t="s">
        <v>145</v>
      </c>
      <c r="E154" s="177" t="s">
        <v>146</v>
      </c>
      <c r="F154" s="176" t="s">
        <v>159</v>
      </c>
      <c r="G154" s="177" t="s">
        <v>447</v>
      </c>
      <c r="H154" s="172">
        <v>0</v>
      </c>
    </row>
    <row r="155" spans="1:8" ht="21.75" customHeight="1" x14ac:dyDescent="0.25">
      <c r="A155" s="332">
        <v>29</v>
      </c>
      <c r="B155" s="332" t="s">
        <v>544</v>
      </c>
      <c r="C155" s="112" t="str">
        <f>C153</f>
        <v>всего</v>
      </c>
      <c r="D155" s="118"/>
      <c r="E155" s="118"/>
      <c r="F155" s="19"/>
      <c r="G155" s="196"/>
      <c r="H155" s="197">
        <f>H156</f>
        <v>140</v>
      </c>
    </row>
    <row r="156" spans="1:8" ht="95.25" customHeight="1" x14ac:dyDescent="0.2">
      <c r="A156" s="332"/>
      <c r="B156" s="332"/>
      <c r="C156" s="195" t="str">
        <f>C154</f>
        <v>Управление экологии администрации городского округа город Воронеж</v>
      </c>
      <c r="D156" s="196" t="s">
        <v>145</v>
      </c>
      <c r="E156" s="196" t="s">
        <v>146</v>
      </c>
      <c r="F156" s="195" t="s">
        <v>159</v>
      </c>
      <c r="G156" s="196" t="s">
        <v>447</v>
      </c>
      <c r="H156" s="197">
        <v>140</v>
      </c>
    </row>
    <row r="157" spans="1:8" ht="12.75" customHeight="1" x14ac:dyDescent="0.25">
      <c r="A157" s="194"/>
      <c r="B157" s="194"/>
      <c r="C157" s="112"/>
      <c r="D157" s="118"/>
      <c r="E157" s="118"/>
      <c r="F157" s="19"/>
      <c r="G157" s="196"/>
      <c r="H157" s="197"/>
    </row>
    <row r="158" spans="1:8" x14ac:dyDescent="0.2">
      <c r="A158" s="72"/>
      <c r="B158" s="72"/>
      <c r="C158" s="131"/>
      <c r="D158" s="72"/>
      <c r="E158" s="72"/>
      <c r="F158" s="72"/>
      <c r="G158" s="72"/>
      <c r="H158" s="72"/>
    </row>
    <row r="159" spans="1:8" x14ac:dyDescent="0.2">
      <c r="A159" s="72"/>
      <c r="B159" s="72"/>
      <c r="C159" s="131"/>
      <c r="D159" s="72"/>
      <c r="E159" s="72"/>
      <c r="F159" s="72"/>
      <c r="G159" s="72"/>
      <c r="H159" s="72"/>
    </row>
  </sheetData>
  <mergeCells count="140">
    <mergeCell ref="H149:H150"/>
    <mergeCell ref="A151:A152"/>
    <mergeCell ref="B151:B152"/>
    <mergeCell ref="A153:A154"/>
    <mergeCell ref="B153:B154"/>
    <mergeCell ref="G145:G147"/>
    <mergeCell ref="H145:H147"/>
    <mergeCell ref="B146:B147"/>
    <mergeCell ref="A148:A150"/>
    <mergeCell ref="B148:B149"/>
    <mergeCell ref="C149:C150"/>
    <mergeCell ref="D149:D150"/>
    <mergeCell ref="E149:E150"/>
    <mergeCell ref="F149:F150"/>
    <mergeCell ref="G149:G150"/>
    <mergeCell ref="A144:A147"/>
    <mergeCell ref="B144:B145"/>
    <mergeCell ref="C145:C147"/>
    <mergeCell ref="D145:D147"/>
    <mergeCell ref="E145:E147"/>
    <mergeCell ref="F145:F147"/>
    <mergeCell ref="A137:A138"/>
    <mergeCell ref="B137:B138"/>
    <mergeCell ref="A140:A141"/>
    <mergeCell ref="B140:B141"/>
    <mergeCell ref="A142:A143"/>
    <mergeCell ref="B142:B143"/>
    <mergeCell ref="C135:C136"/>
    <mergeCell ref="D135:D136"/>
    <mergeCell ref="E135:E136"/>
    <mergeCell ref="F135:F136"/>
    <mergeCell ref="G135:G136"/>
    <mergeCell ref="H135:H136"/>
    <mergeCell ref="A129:A130"/>
    <mergeCell ref="B129:B130"/>
    <mergeCell ref="A131:A133"/>
    <mergeCell ref="B131:B133"/>
    <mergeCell ref="A134:A136"/>
    <mergeCell ref="B134:B136"/>
    <mergeCell ref="E124:E125"/>
    <mergeCell ref="F124:F125"/>
    <mergeCell ref="G124:G125"/>
    <mergeCell ref="H124:H125"/>
    <mergeCell ref="A126:A128"/>
    <mergeCell ref="B126:B128"/>
    <mergeCell ref="A121:A122"/>
    <mergeCell ref="B121:B122"/>
    <mergeCell ref="A123:A125"/>
    <mergeCell ref="B123:B125"/>
    <mergeCell ref="C124:C125"/>
    <mergeCell ref="D124:D125"/>
    <mergeCell ref="G76:G93"/>
    <mergeCell ref="A117:A118"/>
    <mergeCell ref="B117:B118"/>
    <mergeCell ref="A119:A120"/>
    <mergeCell ref="B119:B120"/>
    <mergeCell ref="H95:H97"/>
    <mergeCell ref="A99:A106"/>
    <mergeCell ref="B99:B106"/>
    <mergeCell ref="F100:F105"/>
    <mergeCell ref="A107:A108"/>
    <mergeCell ref="B107:B108"/>
    <mergeCell ref="A95:A98"/>
    <mergeCell ref="C95:C97"/>
    <mergeCell ref="D95:D98"/>
    <mergeCell ref="E95:E98"/>
    <mergeCell ref="F95:F98"/>
    <mergeCell ref="G95:G97"/>
    <mergeCell ref="A109:A116"/>
    <mergeCell ref="B109:B116"/>
    <mergeCell ref="F110:F116"/>
    <mergeCell ref="B94:B96"/>
    <mergeCell ref="H63:H64"/>
    <mergeCell ref="A65:A66"/>
    <mergeCell ref="B65:B66"/>
    <mergeCell ref="A67:A72"/>
    <mergeCell ref="B67:B72"/>
    <mergeCell ref="C68:C72"/>
    <mergeCell ref="D68:D72"/>
    <mergeCell ref="E68:E72"/>
    <mergeCell ref="F68:F72"/>
    <mergeCell ref="A62:A64"/>
    <mergeCell ref="B62:B64"/>
    <mergeCell ref="C63:C64"/>
    <mergeCell ref="D63:D64"/>
    <mergeCell ref="E63:E64"/>
    <mergeCell ref="F63:F66"/>
    <mergeCell ref="H68:H72"/>
    <mergeCell ref="G68:G72"/>
    <mergeCell ref="G63:G64"/>
    <mergeCell ref="G36:G37"/>
    <mergeCell ref="H36:H37"/>
    <mergeCell ref="F38:F39"/>
    <mergeCell ref="A40:A42"/>
    <mergeCell ref="B40:B41"/>
    <mergeCell ref="A43:A49"/>
    <mergeCell ref="B43:B49"/>
    <mergeCell ref="F44:F56"/>
    <mergeCell ref="A50:A56"/>
    <mergeCell ref="B50:B56"/>
    <mergeCell ref="A28:A39"/>
    <mergeCell ref="B28:B39"/>
    <mergeCell ref="C36:C37"/>
    <mergeCell ref="D36:D37"/>
    <mergeCell ref="E36:E37"/>
    <mergeCell ref="F29:F37"/>
    <mergeCell ref="G2:H2"/>
    <mergeCell ref="G3:H3"/>
    <mergeCell ref="G4:H4"/>
    <mergeCell ref="A9:H10"/>
    <mergeCell ref="A13:A15"/>
    <mergeCell ref="B13:B15"/>
    <mergeCell ref="C13:C15"/>
    <mergeCell ref="F13:F15"/>
    <mergeCell ref="G13:G15"/>
    <mergeCell ref="H13:H15"/>
    <mergeCell ref="F138:F139"/>
    <mergeCell ref="A155:A156"/>
    <mergeCell ref="B155:B156"/>
    <mergeCell ref="D14:D15"/>
    <mergeCell ref="E14:E15"/>
    <mergeCell ref="A17:A27"/>
    <mergeCell ref="B17:B27"/>
    <mergeCell ref="F18:F25"/>
    <mergeCell ref="F26:F27"/>
    <mergeCell ref="A57:A59"/>
    <mergeCell ref="B57:B58"/>
    <mergeCell ref="F57:F59"/>
    <mergeCell ref="D58:D59"/>
    <mergeCell ref="E58:E59"/>
    <mergeCell ref="A60:A61"/>
    <mergeCell ref="B60:B61"/>
    <mergeCell ref="A73:A74"/>
    <mergeCell ref="B73:B74"/>
    <mergeCell ref="A75:A93"/>
    <mergeCell ref="B75:B76"/>
    <mergeCell ref="C76:C93"/>
    <mergeCell ref="D76:D93"/>
    <mergeCell ref="E76:E93"/>
    <mergeCell ref="F76:F93"/>
  </mergeCells>
  <pageMargins left="0.7" right="0.7" top="0.75" bottom="0.75" header="0.3" footer="0.3"/>
  <pageSetup paperSize="9" scale="40" fitToHeight="0" orientation="portrait" r:id="rId1"/>
  <rowBreaks count="2" manualBreakCount="2">
    <brk id="66" max="7" man="1"/>
    <brk id="130" max="7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autoPageBreaks="0" fitToPage="1"/>
  </sheetPr>
  <dimension ref="A1:O24"/>
  <sheetViews>
    <sheetView view="pageBreakPreview" topLeftCell="A4" zoomScale="87" zoomScaleNormal="100" zoomScaleSheetLayoutView="87" workbookViewId="0">
      <selection activeCell="A2" sqref="A2:N2"/>
    </sheetView>
  </sheetViews>
  <sheetFormatPr defaultRowHeight="15.75" x14ac:dyDescent="0.25"/>
  <cols>
    <col min="1" max="1" width="11.140625" style="1" customWidth="1"/>
    <col min="2" max="2" width="37.85546875" style="1" customWidth="1"/>
    <col min="3" max="3" width="17.85546875" style="1" hidden="1" customWidth="1"/>
    <col min="4" max="9" width="17.28515625" style="1" customWidth="1"/>
    <col min="10" max="14" width="17.28515625" style="1" hidden="1" customWidth="1"/>
    <col min="15" max="16384" width="9.140625" style="1"/>
  </cols>
  <sheetData>
    <row r="1" spans="1:15" x14ac:dyDescent="0.25">
      <c r="A1" s="27"/>
      <c r="B1" s="6"/>
      <c r="C1" s="6"/>
      <c r="D1" s="6"/>
      <c r="E1" s="6"/>
      <c r="F1" s="7"/>
      <c r="G1" s="7"/>
      <c r="H1" s="7"/>
      <c r="I1" s="7" t="s">
        <v>505</v>
      </c>
      <c r="J1" s="7"/>
      <c r="K1" s="7"/>
      <c r="L1" s="7"/>
      <c r="M1" s="7"/>
      <c r="N1" s="152"/>
    </row>
    <row r="2" spans="1:15" ht="58.5" customHeight="1" x14ac:dyDescent="0.25">
      <c r="A2" s="385" t="s">
        <v>599</v>
      </c>
      <c r="B2" s="385"/>
      <c r="C2" s="385"/>
      <c r="D2" s="385"/>
      <c r="E2" s="385"/>
      <c r="F2" s="385"/>
      <c r="G2" s="385"/>
      <c r="H2" s="385"/>
      <c r="I2" s="385"/>
      <c r="J2" s="385"/>
      <c r="K2" s="385"/>
      <c r="L2" s="385"/>
      <c r="M2" s="385"/>
      <c r="N2" s="385"/>
    </row>
    <row r="3" spans="1:15" ht="32.25" customHeight="1" x14ac:dyDescent="0.25">
      <c r="A3" s="386" t="s">
        <v>1</v>
      </c>
      <c r="B3" s="386" t="s">
        <v>4</v>
      </c>
      <c r="C3" s="386" t="s">
        <v>109</v>
      </c>
      <c r="D3" s="386" t="s">
        <v>5</v>
      </c>
      <c r="E3" s="382" t="s">
        <v>35</v>
      </c>
      <c r="F3" s="383"/>
      <c r="G3" s="383"/>
      <c r="H3" s="384"/>
      <c r="I3" s="387" t="s">
        <v>19</v>
      </c>
      <c r="J3" s="153"/>
      <c r="K3" s="153"/>
      <c r="L3" s="153"/>
      <c r="M3" s="153"/>
      <c r="N3" s="154"/>
    </row>
    <row r="4" spans="1:15" ht="15.75" customHeight="1" x14ac:dyDescent="0.25">
      <c r="A4" s="386"/>
      <c r="B4" s="386"/>
      <c r="C4" s="386"/>
      <c r="D4" s="386"/>
      <c r="E4" s="155"/>
      <c r="F4" s="386" t="s">
        <v>11</v>
      </c>
      <c r="G4" s="386"/>
      <c r="H4" s="399"/>
      <c r="I4" s="388"/>
      <c r="J4" s="153"/>
      <c r="K4" s="153"/>
      <c r="L4" s="153"/>
      <c r="M4" s="153"/>
      <c r="N4" s="154"/>
    </row>
    <row r="5" spans="1:15" ht="54.75" customHeight="1" x14ac:dyDescent="0.25">
      <c r="A5" s="386"/>
      <c r="B5" s="386"/>
      <c r="C5" s="386"/>
      <c r="D5" s="386"/>
      <c r="E5" s="156" t="s">
        <v>404</v>
      </c>
      <c r="F5" s="151" t="s">
        <v>12</v>
      </c>
      <c r="G5" s="157" t="s">
        <v>13</v>
      </c>
      <c r="H5" s="189" t="s">
        <v>491</v>
      </c>
      <c r="I5" s="389"/>
      <c r="J5" s="158" t="s">
        <v>227</v>
      </c>
      <c r="K5" s="151" t="s">
        <v>228</v>
      </c>
      <c r="L5" s="151" t="s">
        <v>229</v>
      </c>
      <c r="M5" s="151" t="s">
        <v>230</v>
      </c>
      <c r="N5" s="151" t="s">
        <v>242</v>
      </c>
    </row>
    <row r="6" spans="1:15" s="3" customFormat="1" x14ac:dyDescent="0.2">
      <c r="A6" s="156">
        <v>1</v>
      </c>
      <c r="B6" s="156">
        <v>2</v>
      </c>
      <c r="C6" s="156">
        <v>3</v>
      </c>
      <c r="D6" s="156">
        <v>3</v>
      </c>
      <c r="E6" s="156">
        <v>4</v>
      </c>
      <c r="F6" s="156">
        <v>5</v>
      </c>
      <c r="G6" s="156">
        <v>6</v>
      </c>
      <c r="H6" s="188">
        <v>7</v>
      </c>
      <c r="I6" s="156">
        <v>8</v>
      </c>
      <c r="J6" s="156">
        <v>9</v>
      </c>
      <c r="K6" s="156">
        <v>10</v>
      </c>
      <c r="L6" s="156">
        <v>11</v>
      </c>
      <c r="M6" s="156">
        <v>12</v>
      </c>
      <c r="N6" s="156">
        <v>13</v>
      </c>
    </row>
    <row r="7" spans="1:15" ht="18.75" customHeight="1" x14ac:dyDescent="0.25">
      <c r="A7" s="390" t="s">
        <v>36</v>
      </c>
      <c r="B7" s="391"/>
      <c r="C7" s="391"/>
      <c r="D7" s="391"/>
      <c r="E7" s="391"/>
      <c r="F7" s="391"/>
      <c r="G7" s="391"/>
      <c r="H7" s="391"/>
      <c r="I7" s="391"/>
      <c r="J7" s="391"/>
      <c r="K7" s="391"/>
      <c r="L7" s="391"/>
      <c r="M7" s="391"/>
      <c r="N7" s="392"/>
      <c r="O7" s="168"/>
    </row>
    <row r="8" spans="1:15" s="30" customFormat="1" ht="54" customHeight="1" x14ac:dyDescent="0.25">
      <c r="A8" s="159" t="s">
        <v>2</v>
      </c>
      <c r="B8" s="159" t="s">
        <v>317</v>
      </c>
      <c r="C8" s="159"/>
      <c r="D8" s="159" t="s">
        <v>58</v>
      </c>
      <c r="E8" s="159" t="s">
        <v>405</v>
      </c>
      <c r="F8" s="159" t="s">
        <v>477</v>
      </c>
      <c r="G8" s="159" t="s">
        <v>590</v>
      </c>
      <c r="H8" s="167">
        <f>(G8*100)/F8</f>
        <v>113.7047913446677</v>
      </c>
      <c r="I8" s="159"/>
      <c r="J8" s="159" t="s">
        <v>197</v>
      </c>
      <c r="K8" s="159" t="s">
        <v>198</v>
      </c>
      <c r="L8" s="159" t="s">
        <v>196</v>
      </c>
      <c r="M8" s="159" t="s">
        <v>199</v>
      </c>
      <c r="N8" s="159" t="s">
        <v>200</v>
      </c>
    </row>
    <row r="9" spans="1:15" ht="168" customHeight="1" x14ac:dyDescent="0.25">
      <c r="A9" s="159" t="s">
        <v>3</v>
      </c>
      <c r="B9" s="159" t="s">
        <v>293</v>
      </c>
      <c r="C9" s="160"/>
      <c r="D9" s="159" t="s">
        <v>97</v>
      </c>
      <c r="E9" s="159" t="s">
        <v>99</v>
      </c>
      <c r="F9" s="159" t="s">
        <v>100</v>
      </c>
      <c r="G9" s="159" t="s">
        <v>587</v>
      </c>
      <c r="H9" s="167">
        <f>(G9*100)/F9</f>
        <v>223.8095238095238</v>
      </c>
      <c r="I9" s="159" t="s">
        <v>588</v>
      </c>
      <c r="J9" s="159" t="s">
        <v>101</v>
      </c>
      <c r="K9" s="159" t="s">
        <v>102</v>
      </c>
      <c r="L9" s="159" t="s">
        <v>103</v>
      </c>
      <c r="M9" s="159" t="s">
        <v>104</v>
      </c>
      <c r="N9" s="159" t="s">
        <v>105</v>
      </c>
    </row>
    <row r="10" spans="1:15" s="12" customFormat="1" ht="27" customHeight="1" x14ac:dyDescent="0.25">
      <c r="A10" s="393" t="s">
        <v>398</v>
      </c>
      <c r="B10" s="394"/>
      <c r="C10" s="394"/>
      <c r="D10" s="394"/>
      <c r="E10" s="394"/>
      <c r="F10" s="394"/>
      <c r="G10" s="394"/>
      <c r="H10" s="394"/>
      <c r="I10" s="394"/>
      <c r="J10" s="394"/>
      <c r="K10" s="394"/>
      <c r="L10" s="394"/>
      <c r="M10" s="394"/>
      <c r="N10" s="395"/>
    </row>
    <row r="11" spans="1:15" s="12" customFormat="1" ht="72" customHeight="1" x14ac:dyDescent="0.25">
      <c r="A11" s="159" t="s">
        <v>60</v>
      </c>
      <c r="B11" s="159" t="s">
        <v>54</v>
      </c>
      <c r="C11" s="160"/>
      <c r="D11" s="159" t="s">
        <v>57</v>
      </c>
      <c r="E11" s="159" t="s">
        <v>495</v>
      </c>
      <c r="F11" s="159" t="s">
        <v>111</v>
      </c>
      <c r="G11" s="159" t="s">
        <v>581</v>
      </c>
      <c r="H11" s="167">
        <f>(G11*100)/F11</f>
        <v>118.04615384615384</v>
      </c>
      <c r="I11" s="401" t="s">
        <v>589</v>
      </c>
      <c r="J11" s="159" t="s">
        <v>112</v>
      </c>
      <c r="K11" s="159" t="s">
        <v>113</v>
      </c>
      <c r="L11" s="159" t="s">
        <v>114</v>
      </c>
      <c r="M11" s="159" t="s">
        <v>115</v>
      </c>
      <c r="N11" s="159" t="s">
        <v>116</v>
      </c>
    </row>
    <row r="12" spans="1:15" s="12" customFormat="1" ht="117" customHeight="1" x14ac:dyDescent="0.25">
      <c r="A12" s="159" t="s">
        <v>61</v>
      </c>
      <c r="B12" s="159" t="s">
        <v>55</v>
      </c>
      <c r="C12" s="160"/>
      <c r="D12" s="159" t="s">
        <v>57</v>
      </c>
      <c r="E12" s="159" t="s">
        <v>496</v>
      </c>
      <c r="F12" s="159" t="s">
        <v>118</v>
      </c>
      <c r="G12" s="159" t="s">
        <v>582</v>
      </c>
      <c r="H12" s="167">
        <f t="shared" ref="H12:H15" si="0">(G12*100)/F12</f>
        <v>137.07450980392156</v>
      </c>
      <c r="I12" s="402"/>
      <c r="J12" s="159" t="s">
        <v>119</v>
      </c>
      <c r="K12" s="159" t="s">
        <v>120</v>
      </c>
      <c r="L12" s="159" t="s">
        <v>121</v>
      </c>
      <c r="M12" s="159" t="s">
        <v>122</v>
      </c>
      <c r="N12" s="159" t="s">
        <v>108</v>
      </c>
    </row>
    <row r="13" spans="1:15" s="12" customFormat="1" ht="74.25" customHeight="1" x14ac:dyDescent="0.25">
      <c r="A13" s="159" t="s">
        <v>62</v>
      </c>
      <c r="B13" s="159" t="s">
        <v>351</v>
      </c>
      <c r="C13" s="160"/>
      <c r="D13" s="159" t="s">
        <v>352</v>
      </c>
      <c r="E13" s="159" t="s">
        <v>354</v>
      </c>
      <c r="F13" s="159" t="s">
        <v>355</v>
      </c>
      <c r="G13" s="159" t="s">
        <v>508</v>
      </c>
      <c r="H13" s="167">
        <f t="shared" si="0"/>
        <v>106.91358024691358</v>
      </c>
      <c r="I13" s="159"/>
      <c r="J13" s="159" t="s">
        <v>356</v>
      </c>
      <c r="K13" s="159" t="s">
        <v>357</v>
      </c>
      <c r="L13" s="159" t="s">
        <v>358</v>
      </c>
      <c r="M13" s="159" t="s">
        <v>359</v>
      </c>
      <c r="N13" s="159" t="s">
        <v>360</v>
      </c>
    </row>
    <row r="14" spans="1:15" ht="107.25" customHeight="1" x14ac:dyDescent="0.25">
      <c r="A14" s="159" t="s">
        <v>63</v>
      </c>
      <c r="B14" s="159" t="s">
        <v>56</v>
      </c>
      <c r="C14" s="160"/>
      <c r="D14" s="159" t="s">
        <v>58</v>
      </c>
      <c r="E14" s="159" t="s">
        <v>500</v>
      </c>
      <c r="F14" s="159" t="s">
        <v>468</v>
      </c>
      <c r="G14" s="159" t="s">
        <v>583</v>
      </c>
      <c r="H14" s="167">
        <f t="shared" si="0"/>
        <v>110.84337349397588</v>
      </c>
      <c r="I14" s="159"/>
      <c r="J14" s="159" t="s">
        <v>371</v>
      </c>
      <c r="K14" s="159" t="s">
        <v>372</v>
      </c>
      <c r="L14" s="159" t="s">
        <v>373</v>
      </c>
      <c r="M14" s="159" t="s">
        <v>374</v>
      </c>
      <c r="N14" s="159" t="s">
        <v>375</v>
      </c>
    </row>
    <row r="15" spans="1:15" ht="58.5" customHeight="1" x14ac:dyDescent="0.25">
      <c r="A15" s="159" t="s">
        <v>64</v>
      </c>
      <c r="B15" s="160" t="s">
        <v>318</v>
      </c>
      <c r="C15" s="160"/>
      <c r="D15" s="159" t="s">
        <v>57</v>
      </c>
      <c r="E15" s="159" t="s">
        <v>465</v>
      </c>
      <c r="F15" s="159" t="s">
        <v>131</v>
      </c>
      <c r="G15" s="159" t="s">
        <v>584</v>
      </c>
      <c r="H15" s="167">
        <f t="shared" si="0"/>
        <v>108.33333333333333</v>
      </c>
      <c r="I15" s="159"/>
      <c r="J15" s="159" t="s">
        <v>132</v>
      </c>
      <c r="K15" s="159" t="s">
        <v>133</v>
      </c>
      <c r="L15" s="159" t="s">
        <v>134</v>
      </c>
      <c r="M15" s="159" t="s">
        <v>135</v>
      </c>
      <c r="N15" s="159" t="s">
        <v>136</v>
      </c>
    </row>
    <row r="16" spans="1:15" ht="25.5" customHeight="1" x14ac:dyDescent="0.25">
      <c r="A16" s="393" t="s">
        <v>501</v>
      </c>
      <c r="B16" s="394"/>
      <c r="C16" s="394"/>
      <c r="D16" s="394"/>
      <c r="E16" s="394"/>
      <c r="F16" s="394"/>
      <c r="G16" s="394"/>
      <c r="H16" s="394"/>
      <c r="I16" s="394"/>
      <c r="J16" s="394"/>
      <c r="K16" s="394"/>
      <c r="L16" s="394"/>
      <c r="M16" s="394"/>
      <c r="N16" s="395"/>
    </row>
    <row r="17" spans="1:14" s="12" customFormat="1" ht="52.5" customHeight="1" x14ac:dyDescent="0.25">
      <c r="A17" s="159" t="s">
        <v>65</v>
      </c>
      <c r="B17" s="159" t="s">
        <v>502</v>
      </c>
      <c r="C17" s="160"/>
      <c r="D17" s="159" t="s">
        <v>58</v>
      </c>
      <c r="E17" s="161">
        <v>1200</v>
      </c>
      <c r="F17" s="159" t="s">
        <v>363</v>
      </c>
      <c r="G17" s="159" t="s">
        <v>586</v>
      </c>
      <c r="H17" s="167">
        <f>(G17*100)/F17</f>
        <v>100.70937499999999</v>
      </c>
      <c r="I17" s="159"/>
      <c r="J17" s="159" t="s">
        <v>364</v>
      </c>
      <c r="K17" s="159" t="s">
        <v>365</v>
      </c>
      <c r="L17" s="159" t="s">
        <v>366</v>
      </c>
      <c r="M17" s="159" t="s">
        <v>367</v>
      </c>
      <c r="N17" s="159" t="s">
        <v>368</v>
      </c>
    </row>
    <row r="18" spans="1:14" s="12" customFormat="1" ht="27.75" customHeight="1" x14ac:dyDescent="0.25">
      <c r="A18" s="396" t="s">
        <v>330</v>
      </c>
      <c r="B18" s="397"/>
      <c r="C18" s="397"/>
      <c r="D18" s="397"/>
      <c r="E18" s="397"/>
      <c r="F18" s="397"/>
      <c r="G18" s="397"/>
      <c r="H18" s="397"/>
      <c r="I18" s="397"/>
      <c r="J18" s="397"/>
      <c r="K18" s="397"/>
      <c r="L18" s="397"/>
      <c r="M18" s="397"/>
      <c r="N18" s="398"/>
    </row>
    <row r="19" spans="1:14" ht="84" customHeight="1" x14ac:dyDescent="0.25">
      <c r="A19" s="159" t="s">
        <v>377</v>
      </c>
      <c r="B19" s="159" t="s">
        <v>294</v>
      </c>
      <c r="C19" s="160"/>
      <c r="D19" s="159" t="s">
        <v>59</v>
      </c>
      <c r="E19" s="159" t="s">
        <v>124</v>
      </c>
      <c r="F19" s="159" t="s">
        <v>117</v>
      </c>
      <c r="G19" s="159" t="s">
        <v>540</v>
      </c>
      <c r="H19" s="167">
        <f>(G19*100)/F19</f>
        <v>115.2</v>
      </c>
      <c r="I19" s="159"/>
      <c r="J19" s="159" t="s">
        <v>108</v>
      </c>
      <c r="K19" s="159" t="s">
        <v>127</v>
      </c>
      <c r="L19" s="159" t="s">
        <v>125</v>
      </c>
      <c r="M19" s="159" t="s">
        <v>126</v>
      </c>
      <c r="N19" s="159" t="s">
        <v>128</v>
      </c>
    </row>
    <row r="20" spans="1:14" x14ac:dyDescent="0.25">
      <c r="A20" s="277" t="s">
        <v>530</v>
      </c>
      <c r="B20" s="277"/>
      <c r="C20" s="277"/>
      <c r="D20" s="277"/>
      <c r="E20" s="150"/>
      <c r="J20" s="278" t="s">
        <v>69</v>
      </c>
      <c r="K20" s="278"/>
      <c r="L20" s="278"/>
      <c r="M20" s="278"/>
      <c r="N20" s="278"/>
    </row>
    <row r="21" spans="1:14" s="190" customFormat="1" ht="27.75" customHeight="1" x14ac:dyDescent="0.3">
      <c r="A21" s="277"/>
      <c r="B21" s="277"/>
      <c r="C21" s="277"/>
      <c r="D21" s="277"/>
      <c r="E21" s="192"/>
      <c r="G21" s="400" t="s">
        <v>507</v>
      </c>
      <c r="H21" s="400"/>
      <c r="I21" s="400"/>
      <c r="J21" s="278"/>
      <c r="K21" s="278"/>
      <c r="L21" s="278"/>
      <c r="M21" s="278"/>
      <c r="N21" s="278"/>
    </row>
    <row r="23" spans="1:14" s="191" customFormat="1" ht="12" x14ac:dyDescent="0.2">
      <c r="A23" s="191" t="s">
        <v>591</v>
      </c>
    </row>
    <row r="24" spans="1:14" s="191" customFormat="1" ht="12" x14ac:dyDescent="0.2">
      <c r="A24" s="191" t="s">
        <v>592</v>
      </c>
    </row>
  </sheetData>
  <mergeCells count="16">
    <mergeCell ref="E3:H3"/>
    <mergeCell ref="A20:D21"/>
    <mergeCell ref="J20:N21"/>
    <mergeCell ref="A2:N2"/>
    <mergeCell ref="A3:A5"/>
    <mergeCell ref="B3:B5"/>
    <mergeCell ref="C3:C5"/>
    <mergeCell ref="D3:D5"/>
    <mergeCell ref="I3:I5"/>
    <mergeCell ref="A7:N7"/>
    <mergeCell ref="A10:N10"/>
    <mergeCell ref="A16:N16"/>
    <mergeCell ref="A18:N18"/>
    <mergeCell ref="F4:H4"/>
    <mergeCell ref="G21:I21"/>
    <mergeCell ref="I11:I12"/>
  </mergeCells>
  <printOptions horizontalCentered="1"/>
  <pageMargins left="0.39370078740157483" right="0.39370078740157483" top="0.55118110236220474" bottom="0.55118110236220474" header="0.27559055118110237" footer="0.27559055118110237"/>
  <pageSetup paperSize="9" scale="63" firstPageNumber="163" fitToHeight="0" orientation="portrait" r:id="rId1"/>
  <headerFooter scaleWithDoc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49"/>
  <sheetViews>
    <sheetView tabSelected="1" view="pageBreakPreview" topLeftCell="A115" zoomScale="57" zoomScaleNormal="64" zoomScaleSheetLayoutView="57" zoomScalePageLayoutView="93" workbookViewId="0">
      <selection activeCell="L118" sqref="L118"/>
    </sheetView>
  </sheetViews>
  <sheetFormatPr defaultRowHeight="15.75" x14ac:dyDescent="0.25"/>
  <cols>
    <col min="1" max="1" width="6.5703125" style="12" customWidth="1"/>
    <col min="2" max="2" width="42.5703125" style="12" customWidth="1"/>
    <col min="3" max="3" width="40.5703125" style="127" customWidth="1"/>
    <col min="4" max="4" width="14.140625" style="12" customWidth="1"/>
    <col min="5" max="5" width="13.5703125" style="12" customWidth="1"/>
    <col min="6" max="6" width="13.28515625" style="12" customWidth="1"/>
    <col min="7" max="7" width="14.7109375" style="12" customWidth="1"/>
    <col min="8" max="8" width="17" style="255" customWidth="1"/>
    <col min="9" max="9" width="16.42578125" style="255" customWidth="1"/>
    <col min="10" max="10" width="13.7109375" style="12" customWidth="1"/>
    <col min="11" max="11" width="20" style="256" customWidth="1"/>
    <col min="12" max="12" width="15.7109375" style="12" customWidth="1"/>
    <col min="13" max="13" width="15.42578125" style="257" customWidth="1"/>
    <col min="14" max="14" width="14.85546875" style="258" customWidth="1"/>
    <col min="15" max="15" width="14.85546875" style="256" customWidth="1"/>
    <col min="16" max="16" width="24.7109375" style="12" customWidth="1"/>
    <col min="17" max="16384" width="9.140625" style="12"/>
  </cols>
  <sheetData>
    <row r="1" spans="1:16" ht="12.75" customHeight="1" x14ac:dyDescent="0.25">
      <c r="A1" s="428" t="s">
        <v>598</v>
      </c>
      <c r="B1" s="429"/>
      <c r="C1" s="429"/>
      <c r="D1" s="429"/>
      <c r="E1" s="429"/>
      <c r="F1" s="429"/>
      <c r="G1" s="429"/>
      <c r="H1" s="429"/>
      <c r="I1" s="429"/>
      <c r="J1" s="429"/>
      <c r="K1" s="429"/>
      <c r="L1" s="429"/>
      <c r="M1" s="429"/>
      <c r="N1" s="429"/>
      <c r="O1" s="429"/>
      <c r="P1" s="429"/>
    </row>
    <row r="2" spans="1:16" x14ac:dyDescent="0.25">
      <c r="A2" s="429"/>
      <c r="B2" s="429"/>
      <c r="C2" s="429"/>
      <c r="D2" s="429"/>
      <c r="E2" s="429"/>
      <c r="F2" s="429"/>
      <c r="G2" s="429"/>
      <c r="H2" s="429"/>
      <c r="I2" s="429"/>
      <c r="J2" s="429"/>
      <c r="K2" s="429"/>
      <c r="L2" s="429"/>
      <c r="M2" s="429"/>
      <c r="N2" s="429"/>
      <c r="O2" s="429"/>
      <c r="P2" s="429"/>
    </row>
    <row r="3" spans="1:16" x14ac:dyDescent="0.25">
      <c r="A3" s="429"/>
      <c r="B3" s="429"/>
      <c r="C3" s="429"/>
      <c r="D3" s="429"/>
      <c r="E3" s="429"/>
      <c r="F3" s="429"/>
      <c r="G3" s="429"/>
      <c r="H3" s="429"/>
      <c r="I3" s="429"/>
      <c r="J3" s="429"/>
      <c r="K3" s="429"/>
      <c r="L3" s="429"/>
      <c r="M3" s="429"/>
      <c r="N3" s="429"/>
      <c r="O3" s="429"/>
      <c r="P3" s="429"/>
    </row>
    <row r="4" spans="1:16" x14ac:dyDescent="0.25">
      <c r="A4" s="429"/>
      <c r="B4" s="429"/>
      <c r="C4" s="429"/>
      <c r="D4" s="429"/>
      <c r="E4" s="429"/>
      <c r="F4" s="429"/>
      <c r="G4" s="429"/>
      <c r="H4" s="429"/>
      <c r="I4" s="429"/>
      <c r="J4" s="429"/>
      <c r="K4" s="429"/>
      <c r="L4" s="429"/>
      <c r="M4" s="429"/>
      <c r="N4" s="429"/>
      <c r="O4" s="429"/>
      <c r="P4" s="429"/>
    </row>
    <row r="5" spans="1:16" x14ac:dyDescent="0.25">
      <c r="A5" s="429"/>
      <c r="B5" s="429"/>
      <c r="C5" s="429"/>
      <c r="D5" s="429"/>
      <c r="E5" s="429"/>
      <c r="F5" s="429"/>
      <c r="G5" s="429"/>
      <c r="H5" s="429"/>
      <c r="I5" s="429"/>
      <c r="J5" s="429"/>
      <c r="K5" s="429"/>
      <c r="L5" s="429"/>
      <c r="M5" s="429"/>
      <c r="N5" s="429"/>
      <c r="O5" s="429"/>
      <c r="P5" s="429"/>
    </row>
    <row r="6" spans="1:16" ht="73.5" customHeight="1" x14ac:dyDescent="0.25">
      <c r="A6" s="349" t="s">
        <v>1</v>
      </c>
      <c r="B6" s="339" t="s">
        <v>30</v>
      </c>
      <c r="C6" s="339" t="s">
        <v>49</v>
      </c>
      <c r="D6" s="319" t="s">
        <v>14</v>
      </c>
      <c r="E6" s="433"/>
      <c r="F6" s="322" t="s">
        <v>15</v>
      </c>
      <c r="G6" s="322"/>
      <c r="H6" s="319" t="s">
        <v>503</v>
      </c>
      <c r="I6" s="432"/>
      <c r="J6" s="433"/>
      <c r="K6" s="319" t="s">
        <v>26</v>
      </c>
      <c r="L6" s="433"/>
      <c r="M6" s="322" t="s">
        <v>478</v>
      </c>
      <c r="N6" s="322"/>
      <c r="O6" s="322"/>
      <c r="P6" s="322" t="s">
        <v>504</v>
      </c>
    </row>
    <row r="7" spans="1:16" ht="37.5" customHeight="1" x14ac:dyDescent="0.25">
      <c r="A7" s="349"/>
      <c r="B7" s="339"/>
      <c r="C7" s="339"/>
      <c r="D7" s="316" t="s">
        <v>22</v>
      </c>
      <c r="E7" s="316" t="s">
        <v>23</v>
      </c>
      <c r="F7" s="322" t="s">
        <v>24</v>
      </c>
      <c r="G7" s="322" t="s">
        <v>25</v>
      </c>
      <c r="H7" s="404" t="s">
        <v>497</v>
      </c>
      <c r="I7" s="404" t="s">
        <v>498</v>
      </c>
      <c r="J7" s="322" t="s">
        <v>481</v>
      </c>
      <c r="K7" s="322" t="s">
        <v>16</v>
      </c>
      <c r="L7" s="322" t="s">
        <v>17</v>
      </c>
      <c r="M7" s="430" t="s">
        <v>479</v>
      </c>
      <c r="N7" s="430" t="s">
        <v>480</v>
      </c>
      <c r="O7" s="322" t="s">
        <v>593</v>
      </c>
      <c r="P7" s="322"/>
    </row>
    <row r="8" spans="1:16" ht="99" customHeight="1" x14ac:dyDescent="0.25">
      <c r="A8" s="421"/>
      <c r="B8" s="421"/>
      <c r="C8" s="421"/>
      <c r="D8" s="316"/>
      <c r="E8" s="435"/>
      <c r="F8" s="421"/>
      <c r="G8" s="421"/>
      <c r="H8" s="434"/>
      <c r="I8" s="434"/>
      <c r="J8" s="421"/>
      <c r="K8" s="322"/>
      <c r="L8" s="421"/>
      <c r="M8" s="431"/>
      <c r="N8" s="430"/>
      <c r="O8" s="322"/>
      <c r="P8" s="421"/>
    </row>
    <row r="9" spans="1:16" x14ac:dyDescent="0.25">
      <c r="A9" s="237">
        <v>1</v>
      </c>
      <c r="B9" s="237">
        <v>2</v>
      </c>
      <c r="C9" s="237">
        <v>3</v>
      </c>
      <c r="D9" s="109">
        <v>4</v>
      </c>
      <c r="E9" s="109">
        <v>5</v>
      </c>
      <c r="F9" s="241">
        <v>6</v>
      </c>
      <c r="G9" s="241">
        <v>7</v>
      </c>
      <c r="H9" s="242">
        <v>8</v>
      </c>
      <c r="I9" s="242">
        <v>9</v>
      </c>
      <c r="J9" s="241">
        <v>10</v>
      </c>
      <c r="K9" s="234">
        <v>11</v>
      </c>
      <c r="L9" s="241">
        <v>12</v>
      </c>
      <c r="M9" s="242">
        <v>13</v>
      </c>
      <c r="N9" s="243">
        <v>14</v>
      </c>
      <c r="O9" s="234">
        <v>15</v>
      </c>
      <c r="P9" s="241">
        <v>16</v>
      </c>
    </row>
    <row r="10" spans="1:16" ht="24.75" customHeight="1" x14ac:dyDescent="0.25">
      <c r="A10" s="339">
        <v>1</v>
      </c>
      <c r="B10" s="339" t="s">
        <v>137</v>
      </c>
      <c r="C10" s="235" t="s">
        <v>0</v>
      </c>
      <c r="D10" s="236"/>
      <c r="E10" s="236"/>
      <c r="F10" s="241"/>
      <c r="G10" s="241"/>
      <c r="H10" s="199">
        <f>H11+H12+H13+H14+H15+H16+H17+H18+H19+H20</f>
        <v>277752.00099999999</v>
      </c>
      <c r="I10" s="201">
        <f>SUM(I11:I20)</f>
        <v>275984.31080000004</v>
      </c>
      <c r="J10" s="201">
        <f>(I10*100)/H10</f>
        <v>99.363572469816347</v>
      </c>
      <c r="K10" s="239"/>
      <c r="L10" s="244"/>
      <c r="M10" s="199">
        <f>M11+M12+M13+M14+M15+M16+M17+M18+M19+M20</f>
        <v>277752.00099999999</v>
      </c>
      <c r="N10" s="200">
        <f>SUM(N11:N20)</f>
        <v>277129.51999999996</v>
      </c>
      <c r="O10" s="234">
        <f>SUM(O11:O20)</f>
        <v>137</v>
      </c>
      <c r="P10" s="244"/>
    </row>
    <row r="11" spans="1:16" ht="31.5" x14ac:dyDescent="0.25">
      <c r="A11" s="339"/>
      <c r="B11" s="339"/>
      <c r="C11" s="235" t="s">
        <v>51</v>
      </c>
      <c r="D11" s="236" t="s">
        <v>145</v>
      </c>
      <c r="E11" s="236" t="s">
        <v>146</v>
      </c>
      <c r="F11" s="241"/>
      <c r="G11" s="241"/>
      <c r="H11" s="199">
        <f>H22+H97+H122</f>
        <v>68350</v>
      </c>
      <c r="I11" s="201">
        <f>I22+I97+I122</f>
        <v>68209.649999999994</v>
      </c>
      <c r="J11" s="201">
        <f t="shared" ref="J11:J66" si="0">(I11*100)/H11</f>
        <v>99.794659839063627</v>
      </c>
      <c r="K11" s="239"/>
      <c r="L11" s="244"/>
      <c r="M11" s="199">
        <f>M22+M97+M122</f>
        <v>68350</v>
      </c>
      <c r="N11" s="200">
        <f>N122+N97+N22</f>
        <v>68314.929999999993</v>
      </c>
      <c r="O11" s="234">
        <v>62</v>
      </c>
      <c r="P11" s="244"/>
    </row>
    <row r="12" spans="1:16" x14ac:dyDescent="0.25">
      <c r="A12" s="339"/>
      <c r="B12" s="339"/>
      <c r="C12" s="235" t="s">
        <v>378</v>
      </c>
      <c r="D12" s="236" t="s">
        <v>145</v>
      </c>
      <c r="E12" s="236" t="s">
        <v>146</v>
      </c>
      <c r="F12" s="241"/>
      <c r="G12" s="241"/>
      <c r="H12" s="199">
        <f t="shared" ref="H12:I15" si="1">H23+H91</f>
        <v>3276</v>
      </c>
      <c r="I12" s="201">
        <f t="shared" si="1"/>
        <v>3132.13</v>
      </c>
      <c r="J12" s="201">
        <f t="shared" si="0"/>
        <v>95.608363858363859</v>
      </c>
      <c r="K12" s="239"/>
      <c r="L12" s="244"/>
      <c r="M12" s="199">
        <f>M23+M91</f>
        <v>3276</v>
      </c>
      <c r="N12" s="200">
        <f>N91+N23</f>
        <v>3276</v>
      </c>
      <c r="O12" s="234">
        <v>19</v>
      </c>
      <c r="P12" s="244"/>
    </row>
    <row r="13" spans="1:16" x14ac:dyDescent="0.25">
      <c r="A13" s="339"/>
      <c r="B13" s="339"/>
      <c r="C13" s="235" t="s">
        <v>379</v>
      </c>
      <c r="D13" s="236" t="s">
        <v>145</v>
      </c>
      <c r="E13" s="236" t="s">
        <v>146</v>
      </c>
      <c r="F13" s="241"/>
      <c r="G13" s="241"/>
      <c r="H13" s="199">
        <f t="shared" si="1"/>
        <v>3166.0010000000002</v>
      </c>
      <c r="I13" s="201">
        <f t="shared" si="1"/>
        <v>2583.8380000000002</v>
      </c>
      <c r="J13" s="201">
        <f t="shared" si="0"/>
        <v>81.61203992039168</v>
      </c>
      <c r="K13" s="239"/>
      <c r="L13" s="244"/>
      <c r="M13" s="199">
        <f>M24+M92</f>
        <v>3166.0010000000002</v>
      </c>
      <c r="N13" s="200">
        <f>N92+N24</f>
        <v>2583.86</v>
      </c>
      <c r="O13" s="234">
        <v>9</v>
      </c>
      <c r="P13" s="244"/>
    </row>
    <row r="14" spans="1:16" x14ac:dyDescent="0.25">
      <c r="A14" s="339"/>
      <c r="B14" s="339"/>
      <c r="C14" s="235" t="s">
        <v>380</v>
      </c>
      <c r="D14" s="236" t="s">
        <v>145</v>
      </c>
      <c r="E14" s="236" t="s">
        <v>146</v>
      </c>
      <c r="F14" s="241"/>
      <c r="G14" s="241"/>
      <c r="H14" s="199">
        <f t="shared" si="1"/>
        <v>2768</v>
      </c>
      <c r="I14" s="201">
        <f t="shared" si="1"/>
        <v>2532.7200000000003</v>
      </c>
      <c r="J14" s="201">
        <f t="shared" si="0"/>
        <v>91.500000000000014</v>
      </c>
      <c r="K14" s="239"/>
      <c r="L14" s="244"/>
      <c r="M14" s="199">
        <f>M25+M93</f>
        <v>2768</v>
      </c>
      <c r="N14" s="200">
        <f>N104+N25</f>
        <v>2765.67</v>
      </c>
      <c r="O14" s="234">
        <v>10</v>
      </c>
      <c r="P14" s="244"/>
    </row>
    <row r="15" spans="1:16" x14ac:dyDescent="0.25">
      <c r="A15" s="339"/>
      <c r="B15" s="339"/>
      <c r="C15" s="235" t="s">
        <v>384</v>
      </c>
      <c r="D15" s="236" t="s">
        <v>145</v>
      </c>
      <c r="E15" s="236" t="s">
        <v>146</v>
      </c>
      <c r="F15" s="241"/>
      <c r="G15" s="241"/>
      <c r="H15" s="199">
        <f t="shared" si="1"/>
        <v>1931</v>
      </c>
      <c r="I15" s="201">
        <f t="shared" si="1"/>
        <v>1554.44</v>
      </c>
      <c r="J15" s="201">
        <f t="shared" si="0"/>
        <v>80.499223200414292</v>
      </c>
      <c r="K15" s="239"/>
      <c r="L15" s="244"/>
      <c r="M15" s="199">
        <f>M26+M94</f>
        <v>1931</v>
      </c>
      <c r="N15" s="200">
        <f>N94+N26</f>
        <v>1929.85</v>
      </c>
      <c r="O15" s="234">
        <v>13</v>
      </c>
      <c r="P15" s="244"/>
    </row>
    <row r="16" spans="1:16" x14ac:dyDescent="0.25">
      <c r="A16" s="339"/>
      <c r="B16" s="339"/>
      <c r="C16" s="235" t="s">
        <v>382</v>
      </c>
      <c r="D16" s="236" t="s">
        <v>145</v>
      </c>
      <c r="E16" s="236" t="s">
        <v>146</v>
      </c>
      <c r="F16" s="241"/>
      <c r="G16" s="241"/>
      <c r="H16" s="199">
        <f>H27+H95</f>
        <v>3444</v>
      </c>
      <c r="I16" s="201">
        <f>I27+I106</f>
        <v>3443.98</v>
      </c>
      <c r="J16" s="201">
        <f t="shared" si="0"/>
        <v>99.999419279907087</v>
      </c>
      <c r="K16" s="239"/>
      <c r="L16" s="244"/>
      <c r="M16" s="199">
        <f>M27+M95</f>
        <v>3444</v>
      </c>
      <c r="N16" s="200">
        <f>N27</f>
        <v>3443.98</v>
      </c>
      <c r="O16" s="234">
        <v>5</v>
      </c>
      <c r="P16" s="244"/>
    </row>
    <row r="17" spans="1:16" x14ac:dyDescent="0.25">
      <c r="A17" s="339"/>
      <c r="B17" s="339"/>
      <c r="C17" s="235" t="s">
        <v>383</v>
      </c>
      <c r="D17" s="236" t="s">
        <v>145</v>
      </c>
      <c r="E17" s="236" t="s">
        <v>146</v>
      </c>
      <c r="F17" s="241"/>
      <c r="G17" s="241"/>
      <c r="H17" s="245">
        <f>H28+H96+H123</f>
        <v>3506</v>
      </c>
      <c r="I17" s="201">
        <f>I28+I96+I123</f>
        <v>3217.8128000000002</v>
      </c>
      <c r="J17" s="201">
        <f t="shared" si="0"/>
        <v>91.780171135196809</v>
      </c>
      <c r="K17" s="239"/>
      <c r="L17" s="244"/>
      <c r="M17" s="245">
        <f>M28+M96+M123</f>
        <v>3506</v>
      </c>
      <c r="N17" s="200">
        <f>N107+N28+N123</f>
        <v>3505.52</v>
      </c>
      <c r="O17" s="234">
        <v>15</v>
      </c>
      <c r="P17" s="244"/>
    </row>
    <row r="18" spans="1:16" ht="47.25" x14ac:dyDescent="0.25">
      <c r="A18" s="339"/>
      <c r="B18" s="339"/>
      <c r="C18" s="235" t="s">
        <v>342</v>
      </c>
      <c r="D18" s="236" t="s">
        <v>145</v>
      </c>
      <c r="E18" s="236" t="s">
        <v>146</v>
      </c>
      <c r="F18" s="241"/>
      <c r="G18" s="241"/>
      <c r="H18" s="245">
        <f>H29</f>
        <v>190000</v>
      </c>
      <c r="I18" s="201">
        <f>I29</f>
        <v>189999.46</v>
      </c>
      <c r="J18" s="201">
        <f t="shared" si="0"/>
        <v>99.999715789473683</v>
      </c>
      <c r="K18" s="239"/>
      <c r="L18" s="244"/>
      <c r="M18" s="245">
        <f>M29</f>
        <v>190000</v>
      </c>
      <c r="N18" s="200">
        <f>N29</f>
        <v>189999.42</v>
      </c>
      <c r="O18" s="234">
        <v>1</v>
      </c>
      <c r="P18" s="244"/>
    </row>
    <row r="19" spans="1:16" ht="62.25" customHeight="1" x14ac:dyDescent="0.25">
      <c r="A19" s="339"/>
      <c r="B19" s="339"/>
      <c r="C19" s="235" t="s">
        <v>292</v>
      </c>
      <c r="D19" s="236" t="s">
        <v>145</v>
      </c>
      <c r="E19" s="236" t="s">
        <v>146</v>
      </c>
      <c r="F19" s="241"/>
      <c r="G19" s="241"/>
      <c r="H19" s="199">
        <f>H31</f>
        <v>1311</v>
      </c>
      <c r="I19" s="201">
        <f>I31</f>
        <v>1310.28</v>
      </c>
      <c r="J19" s="201">
        <f t="shared" si="0"/>
        <v>99.945080091533185</v>
      </c>
      <c r="K19" s="239"/>
      <c r="L19" s="244"/>
      <c r="M19" s="199">
        <f>M31</f>
        <v>1311</v>
      </c>
      <c r="N19" s="200">
        <v>1310.29</v>
      </c>
      <c r="O19" s="234">
        <v>3</v>
      </c>
      <c r="P19" s="244"/>
    </row>
    <row r="20" spans="1:16" ht="58.5" customHeight="1" x14ac:dyDescent="0.25">
      <c r="A20" s="339"/>
      <c r="B20" s="339"/>
      <c r="C20" s="235" t="s">
        <v>168</v>
      </c>
      <c r="D20" s="236" t="s">
        <v>145</v>
      </c>
      <c r="E20" s="236" t="s">
        <v>146</v>
      </c>
      <c r="F20" s="241"/>
      <c r="G20" s="246">
        <f>H33+H35+H42+H49+H51+H53+H58+H66+H85</f>
        <v>271681.40099999995</v>
      </c>
      <c r="H20" s="199">
        <f>H57</f>
        <v>0</v>
      </c>
      <c r="I20" s="201">
        <v>0</v>
      </c>
      <c r="J20" s="201">
        <v>0</v>
      </c>
      <c r="K20" s="239"/>
      <c r="L20" s="244"/>
      <c r="M20" s="199">
        <f>M57</f>
        <v>0</v>
      </c>
      <c r="N20" s="200">
        <v>0</v>
      </c>
      <c r="O20" s="234"/>
      <c r="P20" s="244"/>
    </row>
    <row r="21" spans="1:16" ht="24.75" customHeight="1" x14ac:dyDescent="0.25">
      <c r="A21" s="339">
        <v>2</v>
      </c>
      <c r="B21" s="339" t="s">
        <v>401</v>
      </c>
      <c r="C21" s="235" t="s">
        <v>0</v>
      </c>
      <c r="D21" s="236"/>
      <c r="E21" s="236"/>
      <c r="F21" s="241"/>
      <c r="G21" s="246">
        <f>G20-H21</f>
        <v>0</v>
      </c>
      <c r="H21" s="199">
        <f>H22+H23+H24+H25+H26+H27+H28+H29+H31+H32</f>
        <v>271681.40100000001</v>
      </c>
      <c r="I21" s="199">
        <f>I22+I23+I24+I25+I26+I27+I28+I29+I30+I31+I32</f>
        <v>270151.52</v>
      </c>
      <c r="J21" s="201">
        <f t="shared" si="0"/>
        <v>99.436884161238552</v>
      </c>
      <c r="K21" s="239"/>
      <c r="L21" s="244"/>
      <c r="M21" s="199">
        <f>M22+M23+M24+M25+M26+M27+M28+M29+M31+M32</f>
        <v>271681.40100000001</v>
      </c>
      <c r="N21" s="200">
        <f>SUM(N22:N32)</f>
        <v>271062.11000000004</v>
      </c>
      <c r="O21" s="234">
        <f>SUM(O22:O32)</f>
        <v>71</v>
      </c>
      <c r="P21" s="244"/>
    </row>
    <row r="22" spans="1:16" ht="31.5" x14ac:dyDescent="0.25">
      <c r="A22" s="339"/>
      <c r="B22" s="339"/>
      <c r="C22" s="235" t="s">
        <v>51</v>
      </c>
      <c r="D22" s="236" t="s">
        <v>145</v>
      </c>
      <c r="E22" s="236" t="s">
        <v>146</v>
      </c>
      <c r="F22" s="241"/>
      <c r="G22" s="241"/>
      <c r="H22" s="199">
        <f>H34+H50+H59+H73+H89</f>
        <v>65913.400000000009</v>
      </c>
      <c r="I22" s="201">
        <f>I34+I50+I59+I73+I89</f>
        <v>65878.39</v>
      </c>
      <c r="J22" s="201">
        <f t="shared" si="0"/>
        <v>99.946884851942087</v>
      </c>
      <c r="K22" s="247"/>
      <c r="L22" s="244"/>
      <c r="M22" s="199">
        <f>M34+M50+M59+M73+M89</f>
        <v>65913.400000000009</v>
      </c>
      <c r="N22" s="200">
        <f>N34+N50+N59+N66+N89</f>
        <v>65878.39</v>
      </c>
      <c r="O22" s="234">
        <v>24</v>
      </c>
      <c r="P22" s="244"/>
    </row>
    <row r="23" spans="1:16" x14ac:dyDescent="0.25">
      <c r="A23" s="339"/>
      <c r="B23" s="339"/>
      <c r="C23" s="235" t="s">
        <v>378</v>
      </c>
      <c r="D23" s="236" t="s">
        <v>148</v>
      </c>
      <c r="E23" s="236" t="s">
        <v>152</v>
      </c>
      <c r="F23" s="241"/>
      <c r="G23" s="241"/>
      <c r="H23" s="199">
        <f>H36+H43</f>
        <v>2379</v>
      </c>
      <c r="I23" s="201">
        <f>I36+I43</f>
        <v>2289.46</v>
      </c>
      <c r="J23" s="201">
        <f t="shared" si="0"/>
        <v>96.23623371164355</v>
      </c>
      <c r="K23" s="239"/>
      <c r="L23" s="241"/>
      <c r="M23" s="199">
        <f>M36+M43</f>
        <v>2379</v>
      </c>
      <c r="N23" s="200">
        <f>N43+N36</f>
        <v>2379</v>
      </c>
      <c r="O23" s="234">
        <v>7</v>
      </c>
      <c r="P23" s="244"/>
    </row>
    <row r="24" spans="1:16" x14ac:dyDescent="0.25">
      <c r="A24" s="339"/>
      <c r="B24" s="339"/>
      <c r="C24" s="235" t="s">
        <v>379</v>
      </c>
      <c r="D24" s="236" t="s">
        <v>148</v>
      </c>
      <c r="E24" s="236" t="s">
        <v>152</v>
      </c>
      <c r="F24" s="241"/>
      <c r="G24" s="241"/>
      <c r="H24" s="199">
        <f>H37+H44</f>
        <v>2638.0010000000002</v>
      </c>
      <c r="I24" s="201">
        <f>I37+I44</f>
        <v>2056.38</v>
      </c>
      <c r="J24" s="201">
        <f t="shared" si="0"/>
        <v>77.952206993098173</v>
      </c>
      <c r="K24" s="239"/>
      <c r="L24" s="244"/>
      <c r="M24" s="199">
        <f>M37+M44</f>
        <v>2638.0010000000002</v>
      </c>
      <c r="N24" s="200">
        <f>N44+N37</f>
        <v>2056.4</v>
      </c>
      <c r="O24" s="234">
        <v>8</v>
      </c>
      <c r="P24" s="244"/>
    </row>
    <row r="25" spans="1:16" x14ac:dyDescent="0.25">
      <c r="A25" s="339"/>
      <c r="B25" s="339"/>
      <c r="C25" s="235" t="s">
        <v>380</v>
      </c>
      <c r="D25" s="236" t="s">
        <v>148</v>
      </c>
      <c r="E25" s="236" t="s">
        <v>152</v>
      </c>
      <c r="F25" s="241"/>
      <c r="G25" s="241"/>
      <c r="H25" s="199">
        <f t="shared" ref="H25:H28" si="2">H38+H45</f>
        <v>2234</v>
      </c>
      <c r="I25" s="201">
        <f>I38+I45</f>
        <v>2000.25</v>
      </c>
      <c r="J25" s="201">
        <f t="shared" si="0"/>
        <v>89.5367054610564</v>
      </c>
      <c r="K25" s="239"/>
      <c r="L25" s="244"/>
      <c r="M25" s="199">
        <f t="shared" ref="M25:M28" si="3">M38+M45</f>
        <v>2234</v>
      </c>
      <c r="N25" s="200">
        <f>N38+N45</f>
        <v>2233.1999999999998</v>
      </c>
      <c r="O25" s="234">
        <v>5</v>
      </c>
      <c r="P25" s="244"/>
    </row>
    <row r="26" spans="1:16" x14ac:dyDescent="0.25">
      <c r="A26" s="339"/>
      <c r="B26" s="339"/>
      <c r="C26" s="235" t="s">
        <v>384</v>
      </c>
      <c r="D26" s="236" t="s">
        <v>148</v>
      </c>
      <c r="E26" s="236" t="s">
        <v>152</v>
      </c>
      <c r="F26" s="241"/>
      <c r="G26" s="241"/>
      <c r="H26" s="199">
        <f t="shared" si="2"/>
        <v>1702</v>
      </c>
      <c r="I26" s="201">
        <f>I39+I46</f>
        <v>1326.32</v>
      </c>
      <c r="J26" s="201">
        <f t="shared" si="0"/>
        <v>77.927144535840185</v>
      </c>
      <c r="K26" s="239"/>
      <c r="L26" s="244"/>
      <c r="M26" s="199">
        <f t="shared" si="3"/>
        <v>1702</v>
      </c>
      <c r="N26" s="200">
        <f>N46+N39</f>
        <v>1701.73</v>
      </c>
      <c r="O26" s="234">
        <v>12</v>
      </c>
      <c r="P26" s="244"/>
    </row>
    <row r="27" spans="1:16" x14ac:dyDescent="0.25">
      <c r="A27" s="339"/>
      <c r="B27" s="339"/>
      <c r="C27" s="235" t="s">
        <v>382</v>
      </c>
      <c r="D27" s="236" t="s">
        <v>148</v>
      </c>
      <c r="E27" s="236" t="s">
        <v>152</v>
      </c>
      <c r="F27" s="241"/>
      <c r="G27" s="241"/>
      <c r="H27" s="199">
        <f t="shared" si="2"/>
        <v>3444</v>
      </c>
      <c r="I27" s="201">
        <f>I40+I47</f>
        <v>3443.98</v>
      </c>
      <c r="J27" s="201">
        <f t="shared" si="0"/>
        <v>99.999419279907087</v>
      </c>
      <c r="K27" s="239"/>
      <c r="L27" s="244"/>
      <c r="M27" s="199">
        <f t="shared" si="3"/>
        <v>3444</v>
      </c>
      <c r="N27" s="200">
        <f>N47+N40</f>
        <v>3443.98</v>
      </c>
      <c r="O27" s="234">
        <v>5</v>
      </c>
      <c r="P27" s="244"/>
    </row>
    <row r="28" spans="1:16" x14ac:dyDescent="0.25">
      <c r="A28" s="339"/>
      <c r="B28" s="339"/>
      <c r="C28" s="235" t="s">
        <v>383</v>
      </c>
      <c r="D28" s="236" t="s">
        <v>148</v>
      </c>
      <c r="E28" s="236" t="s">
        <v>152</v>
      </c>
      <c r="F28" s="241"/>
      <c r="G28" s="241"/>
      <c r="H28" s="199">
        <f t="shared" si="2"/>
        <v>2060</v>
      </c>
      <c r="I28" s="201">
        <f>I41+I48</f>
        <v>1847</v>
      </c>
      <c r="J28" s="201">
        <f t="shared" si="0"/>
        <v>89.660194174757279</v>
      </c>
      <c r="K28" s="239"/>
      <c r="L28" s="244"/>
      <c r="M28" s="199">
        <f t="shared" si="3"/>
        <v>2060</v>
      </c>
      <c r="N28" s="200">
        <f>N48+N41</f>
        <v>2059.71</v>
      </c>
      <c r="O28" s="234">
        <v>6</v>
      </c>
      <c r="P28" s="244"/>
    </row>
    <row r="29" spans="1:16" ht="15.75" customHeight="1" x14ac:dyDescent="0.25">
      <c r="A29" s="339"/>
      <c r="B29" s="339"/>
      <c r="C29" s="335" t="s">
        <v>342</v>
      </c>
      <c r="D29" s="365" t="s">
        <v>145</v>
      </c>
      <c r="E29" s="365" t="s">
        <v>146</v>
      </c>
      <c r="F29" s="413"/>
      <c r="G29" s="413"/>
      <c r="H29" s="408">
        <v>190000</v>
      </c>
      <c r="I29" s="405">
        <v>189999.46</v>
      </c>
      <c r="J29" s="405">
        <f t="shared" si="0"/>
        <v>99.999715789473683</v>
      </c>
      <c r="K29" s="387"/>
      <c r="L29" s="419"/>
      <c r="M29" s="408">
        <v>190000</v>
      </c>
      <c r="N29" s="411">
        <v>189999.42</v>
      </c>
      <c r="O29" s="410">
        <v>1</v>
      </c>
      <c r="P29" s="419"/>
    </row>
    <row r="30" spans="1:16" ht="122.25" customHeight="1" x14ac:dyDescent="0.25">
      <c r="A30" s="339"/>
      <c r="B30" s="339"/>
      <c r="C30" s="336"/>
      <c r="D30" s="420"/>
      <c r="E30" s="420"/>
      <c r="F30" s="414"/>
      <c r="G30" s="414"/>
      <c r="H30" s="427"/>
      <c r="I30" s="407"/>
      <c r="J30" s="414"/>
      <c r="K30" s="363"/>
      <c r="L30" s="414"/>
      <c r="M30" s="427"/>
      <c r="N30" s="412"/>
      <c r="O30" s="363"/>
      <c r="P30" s="414"/>
    </row>
    <row r="31" spans="1:16" ht="58.5" customHeight="1" x14ac:dyDescent="0.25">
      <c r="A31" s="339"/>
      <c r="B31" s="339"/>
      <c r="C31" s="235" t="s">
        <v>292</v>
      </c>
      <c r="D31" s="236" t="s">
        <v>145</v>
      </c>
      <c r="E31" s="236" t="s">
        <v>146</v>
      </c>
      <c r="F31" s="241"/>
      <c r="G31" s="241"/>
      <c r="H31" s="199">
        <v>1311</v>
      </c>
      <c r="I31" s="201">
        <v>1310.28</v>
      </c>
      <c r="J31" s="201">
        <f t="shared" si="0"/>
        <v>99.945080091533185</v>
      </c>
      <c r="K31" s="239"/>
      <c r="L31" s="244"/>
      <c r="M31" s="199">
        <v>1311</v>
      </c>
      <c r="N31" s="200">
        <v>1310.28</v>
      </c>
      <c r="O31" s="234">
        <v>3</v>
      </c>
      <c r="P31" s="244"/>
    </row>
    <row r="32" spans="1:16" ht="60" customHeight="1" x14ac:dyDescent="0.25">
      <c r="A32" s="339"/>
      <c r="B32" s="339"/>
      <c r="C32" s="235" t="s">
        <v>168</v>
      </c>
      <c r="D32" s="236" t="s">
        <v>145</v>
      </c>
      <c r="E32" s="236" t="s">
        <v>146</v>
      </c>
      <c r="F32" s="241"/>
      <c r="G32" s="241"/>
      <c r="H32" s="199">
        <v>0</v>
      </c>
      <c r="I32" s="201"/>
      <c r="J32" s="201">
        <v>0</v>
      </c>
      <c r="K32" s="239"/>
      <c r="L32" s="244"/>
      <c r="M32" s="199">
        <v>0</v>
      </c>
      <c r="N32" s="200"/>
      <c r="O32" s="234"/>
      <c r="P32" s="244"/>
    </row>
    <row r="33" spans="1:16" ht="27" customHeight="1" x14ac:dyDescent="0.25">
      <c r="A33" s="339">
        <v>3</v>
      </c>
      <c r="B33" s="339" t="s">
        <v>344</v>
      </c>
      <c r="C33" s="235" t="s">
        <v>0</v>
      </c>
      <c r="D33" s="236"/>
      <c r="E33" s="236"/>
      <c r="F33" s="241"/>
      <c r="G33" s="241"/>
      <c r="H33" s="199">
        <v>19660.7</v>
      </c>
      <c r="I33" s="201">
        <f>I34</f>
        <v>19632.97</v>
      </c>
      <c r="J33" s="201">
        <f>(I33*100)/H33</f>
        <v>99.858957209051553</v>
      </c>
      <c r="K33" s="239"/>
      <c r="L33" s="244"/>
      <c r="M33" s="199">
        <v>19660.7</v>
      </c>
      <c r="N33" s="200">
        <v>19632.97</v>
      </c>
      <c r="O33" s="234"/>
      <c r="P33" s="244"/>
    </row>
    <row r="34" spans="1:16" ht="126.75" customHeight="1" x14ac:dyDescent="0.25">
      <c r="A34" s="322"/>
      <c r="B34" s="322"/>
      <c r="C34" s="235" t="s">
        <v>51</v>
      </c>
      <c r="D34" s="236" t="s">
        <v>144</v>
      </c>
      <c r="E34" s="236" t="s">
        <v>142</v>
      </c>
      <c r="F34" s="241"/>
      <c r="G34" s="241"/>
      <c r="H34" s="199">
        <v>19660.7</v>
      </c>
      <c r="I34" s="201">
        <v>19632.97</v>
      </c>
      <c r="J34" s="201">
        <f t="shared" si="0"/>
        <v>99.858957209051553</v>
      </c>
      <c r="K34" s="239" t="s">
        <v>517</v>
      </c>
      <c r="L34" s="239" t="s">
        <v>518</v>
      </c>
      <c r="M34" s="199">
        <v>19660.7</v>
      </c>
      <c r="N34" s="200">
        <v>19632.97</v>
      </c>
      <c r="O34" s="234">
        <v>1</v>
      </c>
      <c r="P34" s="244"/>
    </row>
    <row r="35" spans="1:16" ht="28.5" customHeight="1" x14ac:dyDescent="0.25">
      <c r="A35" s="339">
        <v>4</v>
      </c>
      <c r="B35" s="339" t="s">
        <v>316</v>
      </c>
      <c r="C35" s="235" t="s">
        <v>0</v>
      </c>
      <c r="D35" s="236"/>
      <c r="E35" s="236"/>
      <c r="F35" s="241"/>
      <c r="G35" s="241"/>
      <c r="H35" s="199">
        <f>H36+H37+H38+H39+H40+H41</f>
        <v>8215.32</v>
      </c>
      <c r="I35" s="199">
        <f>I36+I37+I38+I39+I40+I41</f>
        <v>6912.4299999999994</v>
      </c>
      <c r="J35" s="201">
        <f t="shared" si="0"/>
        <v>84.140727324072571</v>
      </c>
      <c r="K35" s="239"/>
      <c r="L35" s="244"/>
      <c r="M35" s="199">
        <f>M36+M37+M38+M39+M40+M41</f>
        <v>8215.32</v>
      </c>
      <c r="N35" s="200">
        <f>N36+N37+N38+N39+N40+N41</f>
        <v>7632.5499999999993</v>
      </c>
      <c r="O35" s="234">
        <f>SUM(O36:O41)</f>
        <v>32</v>
      </c>
      <c r="P35" s="244"/>
    </row>
    <row r="36" spans="1:16" ht="57" customHeight="1" x14ac:dyDescent="0.25">
      <c r="A36" s="339"/>
      <c r="B36" s="339"/>
      <c r="C36" s="235" t="s">
        <v>335</v>
      </c>
      <c r="D36" s="236" t="s">
        <v>148</v>
      </c>
      <c r="E36" s="236" t="s">
        <v>152</v>
      </c>
      <c r="F36" s="241"/>
      <c r="G36" s="241"/>
      <c r="H36" s="199">
        <v>1557</v>
      </c>
      <c r="I36" s="201">
        <v>1468</v>
      </c>
      <c r="J36" s="201">
        <f t="shared" si="0"/>
        <v>94.283879254977521</v>
      </c>
      <c r="K36" s="159" t="s">
        <v>513</v>
      </c>
      <c r="L36" s="239" t="s">
        <v>548</v>
      </c>
      <c r="M36" s="199">
        <v>1557</v>
      </c>
      <c r="N36" s="200">
        <v>1557</v>
      </c>
      <c r="O36" s="234">
        <v>5</v>
      </c>
      <c r="P36" s="244"/>
    </row>
    <row r="37" spans="1:16" ht="82.5" customHeight="1" x14ac:dyDescent="0.25">
      <c r="A37" s="339"/>
      <c r="B37" s="339"/>
      <c r="C37" s="235" t="s">
        <v>336</v>
      </c>
      <c r="D37" s="236" t="s">
        <v>148</v>
      </c>
      <c r="E37" s="236" t="s">
        <v>152</v>
      </c>
      <c r="F37" s="241"/>
      <c r="G37" s="241"/>
      <c r="H37" s="199">
        <v>2007.82</v>
      </c>
      <c r="I37" s="201">
        <v>1426.22</v>
      </c>
      <c r="J37" s="201">
        <f t="shared" si="0"/>
        <v>71.033259953581492</v>
      </c>
      <c r="K37" s="159" t="s">
        <v>513</v>
      </c>
      <c r="L37" s="239" t="s">
        <v>551</v>
      </c>
      <c r="M37" s="199">
        <v>2007.82</v>
      </c>
      <c r="N37" s="200">
        <v>1426.22</v>
      </c>
      <c r="O37" s="234">
        <v>7</v>
      </c>
      <c r="P37" s="239" t="s">
        <v>574</v>
      </c>
    </row>
    <row r="38" spans="1:16" ht="64.5" customHeight="1" x14ac:dyDescent="0.25">
      <c r="A38" s="339"/>
      <c r="B38" s="339"/>
      <c r="C38" s="235" t="s">
        <v>331</v>
      </c>
      <c r="D38" s="236" t="s">
        <v>148</v>
      </c>
      <c r="E38" s="236" t="s">
        <v>152</v>
      </c>
      <c r="F38" s="241"/>
      <c r="G38" s="241"/>
      <c r="H38" s="199">
        <v>1056</v>
      </c>
      <c r="I38" s="201">
        <v>1011.7</v>
      </c>
      <c r="J38" s="201">
        <f t="shared" si="0"/>
        <v>95.804924242424249</v>
      </c>
      <c r="K38" s="159" t="s">
        <v>554</v>
      </c>
      <c r="L38" s="239" t="s">
        <v>555</v>
      </c>
      <c r="M38" s="199">
        <v>1056</v>
      </c>
      <c r="N38" s="200">
        <v>1055.2</v>
      </c>
      <c r="O38" s="234">
        <v>5</v>
      </c>
      <c r="P38" s="239" t="s">
        <v>556</v>
      </c>
    </row>
    <row r="39" spans="1:16" ht="72" customHeight="1" x14ac:dyDescent="0.25">
      <c r="A39" s="339"/>
      <c r="B39" s="339"/>
      <c r="C39" s="235" t="s">
        <v>332</v>
      </c>
      <c r="D39" s="236" t="s">
        <v>148</v>
      </c>
      <c r="E39" s="236" t="s">
        <v>152</v>
      </c>
      <c r="F39" s="241"/>
      <c r="G39" s="241"/>
      <c r="H39" s="199">
        <v>869</v>
      </c>
      <c r="I39" s="201">
        <v>493.83</v>
      </c>
      <c r="J39" s="201">
        <f t="shared" si="0"/>
        <v>56.82738780207135</v>
      </c>
      <c r="K39" s="239" t="s">
        <v>560</v>
      </c>
      <c r="L39" s="239" t="s">
        <v>561</v>
      </c>
      <c r="M39" s="199">
        <v>869</v>
      </c>
      <c r="N39" s="200">
        <v>868.73</v>
      </c>
      <c r="O39" s="234">
        <v>7</v>
      </c>
      <c r="P39" s="239" t="s">
        <v>579</v>
      </c>
    </row>
    <row r="40" spans="1:16" ht="237" customHeight="1" x14ac:dyDescent="0.25">
      <c r="A40" s="339"/>
      <c r="B40" s="339"/>
      <c r="C40" s="235" t="s">
        <v>333</v>
      </c>
      <c r="D40" s="236" t="s">
        <v>148</v>
      </c>
      <c r="E40" s="236" t="s">
        <v>152</v>
      </c>
      <c r="F40" s="241"/>
      <c r="G40" s="241"/>
      <c r="H40" s="199">
        <v>1544</v>
      </c>
      <c r="I40" s="201">
        <v>1543.98</v>
      </c>
      <c r="J40" s="201">
        <f t="shared" si="0"/>
        <v>99.998704663212436</v>
      </c>
      <c r="K40" s="239" t="s">
        <v>571</v>
      </c>
      <c r="L40" s="239" t="s">
        <v>570</v>
      </c>
      <c r="M40" s="199">
        <v>1544</v>
      </c>
      <c r="N40" s="200">
        <v>1543.98</v>
      </c>
      <c r="O40" s="234">
        <v>5</v>
      </c>
      <c r="P40" s="239" t="s">
        <v>580</v>
      </c>
    </row>
    <row r="41" spans="1:16" ht="83.25" customHeight="1" x14ac:dyDescent="0.25">
      <c r="A41" s="339"/>
      <c r="B41" s="339"/>
      <c r="C41" s="235" t="s">
        <v>334</v>
      </c>
      <c r="D41" s="236" t="s">
        <v>148</v>
      </c>
      <c r="E41" s="236" t="s">
        <v>152</v>
      </c>
      <c r="F41" s="241"/>
      <c r="G41" s="241"/>
      <c r="H41" s="199">
        <v>1181.5</v>
      </c>
      <c r="I41" s="201">
        <v>968.7</v>
      </c>
      <c r="J41" s="201">
        <f t="shared" si="0"/>
        <v>81.988997037663992</v>
      </c>
      <c r="K41" s="239" t="s">
        <v>566</v>
      </c>
      <c r="L41" s="239" t="s">
        <v>567</v>
      </c>
      <c r="M41" s="199">
        <v>1181.5</v>
      </c>
      <c r="N41" s="200">
        <v>1181.42</v>
      </c>
      <c r="O41" s="234">
        <v>3</v>
      </c>
      <c r="P41" s="239"/>
    </row>
    <row r="42" spans="1:16" ht="26.25" customHeight="1" x14ac:dyDescent="0.25">
      <c r="A42" s="339">
        <v>5</v>
      </c>
      <c r="B42" s="339" t="s">
        <v>243</v>
      </c>
      <c r="C42" s="235" t="s">
        <v>0</v>
      </c>
      <c r="D42" s="236"/>
      <c r="E42" s="236"/>
      <c r="F42" s="241"/>
      <c r="G42" s="241"/>
      <c r="H42" s="199">
        <f>H43+H44+H45+H46+H47+H48</f>
        <v>6241.6810000000005</v>
      </c>
      <c r="I42" s="199">
        <f>I43+I44+I45+I46+I47+I48</f>
        <v>6050.96</v>
      </c>
      <c r="J42" s="201">
        <f t="shared" si="0"/>
        <v>96.944396870009854</v>
      </c>
      <c r="K42" s="239"/>
      <c r="L42" s="244"/>
      <c r="M42" s="199">
        <f>M43+M44+M45+M46+M47+M48</f>
        <v>6241.6810000000005</v>
      </c>
      <c r="N42" s="200">
        <f>SUM(N43:N48)</f>
        <v>6241.47</v>
      </c>
      <c r="O42" s="234">
        <f>SUM(O43:O48)</f>
        <v>11</v>
      </c>
      <c r="P42" s="244"/>
    </row>
    <row r="43" spans="1:16" ht="99" customHeight="1" x14ac:dyDescent="0.25">
      <c r="A43" s="339"/>
      <c r="B43" s="339"/>
      <c r="C43" s="235" t="s">
        <v>335</v>
      </c>
      <c r="D43" s="236" t="s">
        <v>140</v>
      </c>
      <c r="E43" s="236" t="s">
        <v>143</v>
      </c>
      <c r="F43" s="241"/>
      <c r="G43" s="241"/>
      <c r="H43" s="199">
        <v>822</v>
      </c>
      <c r="I43" s="201">
        <v>821.46</v>
      </c>
      <c r="J43" s="201">
        <f t="shared" si="0"/>
        <v>99.934306569343065</v>
      </c>
      <c r="K43" s="159" t="s">
        <v>514</v>
      </c>
      <c r="L43" s="159" t="s">
        <v>549</v>
      </c>
      <c r="M43" s="199">
        <v>822</v>
      </c>
      <c r="N43" s="200">
        <v>822</v>
      </c>
      <c r="O43" s="234">
        <v>2</v>
      </c>
      <c r="P43" s="244"/>
    </row>
    <row r="44" spans="1:16" ht="93.75" customHeight="1" x14ac:dyDescent="0.25">
      <c r="A44" s="339"/>
      <c r="B44" s="339"/>
      <c r="C44" s="235" t="s">
        <v>336</v>
      </c>
      <c r="D44" s="236" t="s">
        <v>140</v>
      </c>
      <c r="E44" s="236" t="s">
        <v>143</v>
      </c>
      <c r="F44" s="241"/>
      <c r="G44" s="241"/>
      <c r="H44" s="199">
        <v>630.18100000000004</v>
      </c>
      <c r="I44" s="201">
        <v>630.16</v>
      </c>
      <c r="J44" s="201">
        <f t="shared" si="0"/>
        <v>99.996667624063562</v>
      </c>
      <c r="K44" s="239" t="s">
        <v>515</v>
      </c>
      <c r="L44" s="239" t="s">
        <v>552</v>
      </c>
      <c r="M44" s="199">
        <v>630.18100000000004</v>
      </c>
      <c r="N44" s="200">
        <v>630.17999999999995</v>
      </c>
      <c r="O44" s="234">
        <v>1</v>
      </c>
      <c r="P44" s="244"/>
    </row>
    <row r="45" spans="1:16" ht="139.5" customHeight="1" x14ac:dyDescent="0.25">
      <c r="A45" s="339"/>
      <c r="B45" s="339"/>
      <c r="C45" s="235" t="s">
        <v>331</v>
      </c>
      <c r="D45" s="236" t="s">
        <v>140</v>
      </c>
      <c r="E45" s="236" t="s">
        <v>143</v>
      </c>
      <c r="F45" s="241"/>
      <c r="G45" s="241"/>
      <c r="H45" s="199">
        <v>1178</v>
      </c>
      <c r="I45" s="201">
        <v>988.55</v>
      </c>
      <c r="J45" s="201">
        <f t="shared" si="0"/>
        <v>83.917657045840414</v>
      </c>
      <c r="K45" s="159" t="s">
        <v>557</v>
      </c>
      <c r="L45" s="159" t="s">
        <v>558</v>
      </c>
      <c r="M45" s="199">
        <v>1178</v>
      </c>
      <c r="N45" s="200">
        <v>1178</v>
      </c>
      <c r="O45" s="234"/>
      <c r="P45" s="239" t="s">
        <v>559</v>
      </c>
    </row>
    <row r="46" spans="1:16" ht="116.25" customHeight="1" x14ac:dyDescent="0.25">
      <c r="A46" s="339"/>
      <c r="B46" s="339"/>
      <c r="C46" s="235" t="s">
        <v>332</v>
      </c>
      <c r="D46" s="236" t="s">
        <v>140</v>
      </c>
      <c r="E46" s="236" t="s">
        <v>143</v>
      </c>
      <c r="F46" s="241"/>
      <c r="G46" s="241"/>
      <c r="H46" s="199">
        <v>833</v>
      </c>
      <c r="I46" s="201">
        <v>832.49</v>
      </c>
      <c r="J46" s="201">
        <f t="shared" si="0"/>
        <v>99.938775510204081</v>
      </c>
      <c r="K46" s="159" t="s">
        <v>562</v>
      </c>
      <c r="L46" s="159" t="s">
        <v>563</v>
      </c>
      <c r="M46" s="199">
        <v>833</v>
      </c>
      <c r="N46" s="200">
        <v>833</v>
      </c>
      <c r="O46" s="234">
        <v>5</v>
      </c>
      <c r="P46" s="244"/>
    </row>
    <row r="47" spans="1:16" ht="151.5" customHeight="1" x14ac:dyDescent="0.25">
      <c r="A47" s="339"/>
      <c r="B47" s="339"/>
      <c r="C47" s="235" t="s">
        <v>333</v>
      </c>
      <c r="D47" s="236" t="s">
        <v>140</v>
      </c>
      <c r="E47" s="236" t="s">
        <v>143</v>
      </c>
      <c r="F47" s="241"/>
      <c r="G47" s="241"/>
      <c r="H47" s="199">
        <v>1900</v>
      </c>
      <c r="I47" s="201">
        <v>1900</v>
      </c>
      <c r="J47" s="201">
        <f t="shared" si="0"/>
        <v>100</v>
      </c>
      <c r="K47" s="159" t="s">
        <v>572</v>
      </c>
      <c r="L47" s="159" t="s">
        <v>573</v>
      </c>
      <c r="M47" s="199">
        <v>1900</v>
      </c>
      <c r="N47" s="200">
        <v>1900</v>
      </c>
      <c r="O47" s="234"/>
      <c r="P47" s="238" t="s">
        <v>578</v>
      </c>
    </row>
    <row r="48" spans="1:16" ht="120.75" customHeight="1" x14ac:dyDescent="0.25">
      <c r="A48" s="339"/>
      <c r="B48" s="339"/>
      <c r="C48" s="235" t="s">
        <v>334</v>
      </c>
      <c r="D48" s="236" t="s">
        <v>140</v>
      </c>
      <c r="E48" s="236" t="s">
        <v>143</v>
      </c>
      <c r="F48" s="241"/>
      <c r="G48" s="241"/>
      <c r="H48" s="199">
        <v>878.5</v>
      </c>
      <c r="I48" s="201">
        <v>878.3</v>
      </c>
      <c r="J48" s="201">
        <f>(I48*100)/H48</f>
        <v>99.977233921457028</v>
      </c>
      <c r="K48" s="159" t="s">
        <v>568</v>
      </c>
      <c r="L48" s="159" t="s">
        <v>569</v>
      </c>
      <c r="M48" s="199">
        <v>878.5</v>
      </c>
      <c r="N48" s="200">
        <v>878.29</v>
      </c>
      <c r="O48" s="234">
        <v>3</v>
      </c>
      <c r="P48" s="244"/>
    </row>
    <row r="49" spans="1:16" ht="33.75" customHeight="1" x14ac:dyDescent="0.25">
      <c r="A49" s="339">
        <v>6</v>
      </c>
      <c r="B49" s="339" t="s">
        <v>253</v>
      </c>
      <c r="C49" s="235" t="s">
        <v>0</v>
      </c>
      <c r="D49" s="236"/>
      <c r="E49" s="236"/>
      <c r="F49" s="241"/>
      <c r="G49" s="241"/>
      <c r="H49" s="199">
        <f>H50</f>
        <v>7609.9</v>
      </c>
      <c r="I49" s="199">
        <f>I50</f>
        <v>7609.9</v>
      </c>
      <c r="J49" s="201">
        <f t="shared" si="0"/>
        <v>100</v>
      </c>
      <c r="K49" s="239"/>
      <c r="L49" s="244"/>
      <c r="M49" s="199">
        <f>M50</f>
        <v>7609.9</v>
      </c>
      <c r="N49" s="181">
        <f>N50</f>
        <v>7609.9</v>
      </c>
      <c r="O49" s="234">
        <v>21</v>
      </c>
      <c r="P49" s="244"/>
    </row>
    <row r="50" spans="1:16" ht="171" customHeight="1" x14ac:dyDescent="0.25">
      <c r="A50" s="339"/>
      <c r="B50" s="339"/>
      <c r="C50" s="235" t="s">
        <v>51</v>
      </c>
      <c r="D50" s="236" t="s">
        <v>144</v>
      </c>
      <c r="E50" s="236" t="s">
        <v>152</v>
      </c>
      <c r="F50" s="241"/>
      <c r="G50" s="241"/>
      <c r="H50" s="199">
        <v>7609.9</v>
      </c>
      <c r="I50" s="181">
        <v>7609.9</v>
      </c>
      <c r="J50" s="201">
        <f t="shared" si="0"/>
        <v>100</v>
      </c>
      <c r="K50" s="239" t="s">
        <v>525</v>
      </c>
      <c r="L50" s="239" t="s">
        <v>526</v>
      </c>
      <c r="M50" s="199">
        <v>7609.9</v>
      </c>
      <c r="N50" s="181">
        <v>7609.9</v>
      </c>
      <c r="O50" s="234">
        <v>21</v>
      </c>
      <c r="P50" s="239"/>
    </row>
    <row r="51" spans="1:16" ht="21" customHeight="1" x14ac:dyDescent="0.25">
      <c r="A51" s="339">
        <v>7</v>
      </c>
      <c r="B51" s="339" t="s">
        <v>327</v>
      </c>
      <c r="C51" s="235" t="s">
        <v>0</v>
      </c>
      <c r="D51" s="236"/>
      <c r="E51" s="236"/>
      <c r="F51" s="241"/>
      <c r="G51" s="241"/>
      <c r="H51" s="199">
        <f>H52</f>
        <v>0</v>
      </c>
      <c r="I51" s="201"/>
      <c r="J51" s="201">
        <v>0</v>
      </c>
      <c r="K51" s="239"/>
      <c r="L51" s="244"/>
      <c r="M51" s="199">
        <f>M52</f>
        <v>0</v>
      </c>
      <c r="N51" s="200"/>
      <c r="O51" s="234"/>
      <c r="P51" s="244"/>
    </row>
    <row r="52" spans="1:16" ht="81" customHeight="1" x14ac:dyDescent="0.25">
      <c r="A52" s="339"/>
      <c r="B52" s="339"/>
      <c r="C52" s="235" t="s">
        <v>51</v>
      </c>
      <c r="D52" s="236" t="s">
        <v>145</v>
      </c>
      <c r="E52" s="236" t="s">
        <v>146</v>
      </c>
      <c r="F52" s="241"/>
      <c r="G52" s="241"/>
      <c r="H52" s="199">
        <v>0</v>
      </c>
      <c r="I52" s="201"/>
      <c r="J52" s="201">
        <v>0</v>
      </c>
      <c r="K52" s="239"/>
      <c r="L52" s="244"/>
      <c r="M52" s="199">
        <v>0</v>
      </c>
      <c r="N52" s="200"/>
      <c r="O52" s="234"/>
      <c r="P52" s="239" t="s">
        <v>520</v>
      </c>
    </row>
    <row r="53" spans="1:16" ht="27.75" customHeight="1" x14ac:dyDescent="0.25">
      <c r="A53" s="339">
        <v>8</v>
      </c>
      <c r="B53" s="339" t="s">
        <v>254</v>
      </c>
      <c r="C53" s="235" t="s">
        <v>0</v>
      </c>
      <c r="D53" s="236"/>
      <c r="E53" s="236"/>
      <c r="F53" s="241"/>
      <c r="G53" s="241"/>
      <c r="H53" s="199">
        <f>H54</f>
        <v>1311</v>
      </c>
      <c r="I53" s="201">
        <f>I54</f>
        <v>1310.28</v>
      </c>
      <c r="J53" s="201">
        <f t="shared" si="0"/>
        <v>99.945080091533185</v>
      </c>
      <c r="K53" s="239"/>
      <c r="L53" s="244"/>
      <c r="M53" s="199">
        <f>M54</f>
        <v>1311</v>
      </c>
      <c r="N53" s="200">
        <f>N54</f>
        <v>1310.28</v>
      </c>
      <c r="O53" s="234">
        <v>3</v>
      </c>
      <c r="P53" s="244"/>
    </row>
    <row r="54" spans="1:16" x14ac:dyDescent="0.25">
      <c r="A54" s="339"/>
      <c r="B54" s="339"/>
      <c r="C54" s="339" t="s">
        <v>292</v>
      </c>
      <c r="D54" s="357" t="s">
        <v>145</v>
      </c>
      <c r="E54" s="357" t="s">
        <v>146</v>
      </c>
      <c r="F54" s="413"/>
      <c r="G54" s="413"/>
      <c r="H54" s="403">
        <v>1311</v>
      </c>
      <c r="I54" s="405">
        <v>1310.28</v>
      </c>
      <c r="J54" s="405">
        <f t="shared" si="0"/>
        <v>99.945080091533185</v>
      </c>
      <c r="K54" s="422" t="s">
        <v>595</v>
      </c>
      <c r="L54" s="422" t="s">
        <v>594</v>
      </c>
      <c r="M54" s="403">
        <v>1311</v>
      </c>
      <c r="N54" s="411">
        <v>1310.28</v>
      </c>
      <c r="O54" s="410">
        <v>3</v>
      </c>
      <c r="P54" s="419"/>
    </row>
    <row r="55" spans="1:16" ht="73.5" customHeight="1" x14ac:dyDescent="0.25">
      <c r="A55" s="339"/>
      <c r="B55" s="339"/>
      <c r="C55" s="322"/>
      <c r="D55" s="322"/>
      <c r="E55" s="322"/>
      <c r="F55" s="414"/>
      <c r="G55" s="414"/>
      <c r="H55" s="404"/>
      <c r="I55" s="407"/>
      <c r="J55" s="414"/>
      <c r="K55" s="363"/>
      <c r="L55" s="363"/>
      <c r="M55" s="404"/>
      <c r="N55" s="412"/>
      <c r="O55" s="363"/>
      <c r="P55" s="414"/>
    </row>
    <row r="56" spans="1:16" ht="29.25" customHeight="1" x14ac:dyDescent="0.25">
      <c r="A56" s="339">
        <v>9</v>
      </c>
      <c r="B56" s="339" t="s">
        <v>255</v>
      </c>
      <c r="C56" s="235" t="s">
        <v>0</v>
      </c>
      <c r="D56" s="236"/>
      <c r="E56" s="236"/>
      <c r="F56" s="241"/>
      <c r="G56" s="241"/>
      <c r="H56" s="199">
        <f>H57</f>
        <v>0</v>
      </c>
      <c r="I56" s="201"/>
      <c r="J56" s="201">
        <v>0</v>
      </c>
      <c r="K56" s="239"/>
      <c r="L56" s="244"/>
      <c r="M56" s="199">
        <f>M57</f>
        <v>0</v>
      </c>
      <c r="N56" s="200"/>
      <c r="O56" s="234"/>
      <c r="P56" s="244"/>
    </row>
    <row r="57" spans="1:16" ht="87.75" customHeight="1" x14ac:dyDescent="0.25">
      <c r="A57" s="322"/>
      <c r="B57" s="322"/>
      <c r="C57" s="235" t="s">
        <v>402</v>
      </c>
      <c r="D57" s="236" t="s">
        <v>145</v>
      </c>
      <c r="E57" s="236" t="s">
        <v>146</v>
      </c>
      <c r="F57" s="241"/>
      <c r="G57" s="241"/>
      <c r="H57" s="199">
        <v>0</v>
      </c>
      <c r="I57" s="201"/>
      <c r="J57" s="201">
        <v>0</v>
      </c>
      <c r="K57" s="239"/>
      <c r="L57" s="244"/>
      <c r="M57" s="199">
        <v>0</v>
      </c>
      <c r="N57" s="200"/>
      <c r="O57" s="234"/>
      <c r="P57" s="244"/>
    </row>
    <row r="58" spans="1:16" ht="27" customHeight="1" x14ac:dyDescent="0.25">
      <c r="A58" s="339">
        <v>10</v>
      </c>
      <c r="B58" s="339" t="s">
        <v>409</v>
      </c>
      <c r="C58" s="235" t="s">
        <v>0</v>
      </c>
      <c r="D58" s="236"/>
      <c r="E58" s="236"/>
      <c r="F58" s="241"/>
      <c r="G58" s="241"/>
      <c r="H58" s="199">
        <f>H59</f>
        <v>149.5</v>
      </c>
      <c r="I58" s="201">
        <f>I59</f>
        <v>149.5</v>
      </c>
      <c r="J58" s="201">
        <f t="shared" si="0"/>
        <v>100</v>
      </c>
      <c r="K58" s="239"/>
      <c r="L58" s="244"/>
      <c r="M58" s="199">
        <f>M59</f>
        <v>149.5</v>
      </c>
      <c r="N58" s="200">
        <f>N59</f>
        <v>149.5</v>
      </c>
      <c r="O58" s="234">
        <v>2</v>
      </c>
      <c r="P58" s="244"/>
    </row>
    <row r="59" spans="1:16" x14ac:dyDescent="0.25">
      <c r="A59" s="339"/>
      <c r="B59" s="339"/>
      <c r="C59" s="339" t="s">
        <v>51</v>
      </c>
      <c r="D59" s="343" t="s">
        <v>145</v>
      </c>
      <c r="E59" s="343" t="s">
        <v>146</v>
      </c>
      <c r="F59" s="413"/>
      <c r="G59" s="413"/>
      <c r="H59" s="403">
        <v>149.5</v>
      </c>
      <c r="I59" s="405">
        <v>149.5</v>
      </c>
      <c r="J59" s="405">
        <f t="shared" si="0"/>
        <v>100</v>
      </c>
      <c r="K59" s="387" t="s">
        <v>527</v>
      </c>
      <c r="L59" s="387" t="s">
        <v>596</v>
      </c>
      <c r="M59" s="403">
        <v>149.5</v>
      </c>
      <c r="N59" s="411">
        <v>149.5</v>
      </c>
      <c r="O59" s="410">
        <v>2</v>
      </c>
      <c r="P59" s="387" t="s">
        <v>528</v>
      </c>
    </row>
    <row r="60" spans="1:16" x14ac:dyDescent="0.25">
      <c r="A60" s="322"/>
      <c r="B60" s="322"/>
      <c r="C60" s="339"/>
      <c r="D60" s="322"/>
      <c r="E60" s="322"/>
      <c r="F60" s="423"/>
      <c r="G60" s="423"/>
      <c r="H60" s="404"/>
      <c r="I60" s="425"/>
      <c r="J60" s="425"/>
      <c r="K60" s="362"/>
      <c r="L60" s="362"/>
      <c r="M60" s="404"/>
      <c r="N60" s="418"/>
      <c r="O60" s="366"/>
      <c r="P60" s="362"/>
    </row>
    <row r="61" spans="1:16" x14ac:dyDescent="0.25">
      <c r="A61" s="322"/>
      <c r="B61" s="322"/>
      <c r="C61" s="339"/>
      <c r="D61" s="322"/>
      <c r="E61" s="322"/>
      <c r="F61" s="423"/>
      <c r="G61" s="423"/>
      <c r="H61" s="404"/>
      <c r="I61" s="425"/>
      <c r="J61" s="425"/>
      <c r="K61" s="362"/>
      <c r="L61" s="362"/>
      <c r="M61" s="404"/>
      <c r="N61" s="418"/>
      <c r="O61" s="366"/>
      <c r="P61" s="362"/>
    </row>
    <row r="62" spans="1:16" x14ac:dyDescent="0.25">
      <c r="A62" s="322"/>
      <c r="B62" s="322"/>
      <c r="C62" s="339"/>
      <c r="D62" s="322"/>
      <c r="E62" s="322"/>
      <c r="F62" s="423"/>
      <c r="G62" s="423"/>
      <c r="H62" s="404"/>
      <c r="I62" s="425"/>
      <c r="J62" s="425"/>
      <c r="K62" s="362"/>
      <c r="L62" s="362"/>
      <c r="M62" s="404"/>
      <c r="N62" s="418"/>
      <c r="O62" s="366"/>
      <c r="P62" s="362"/>
    </row>
    <row r="63" spans="1:16" ht="42" customHeight="1" x14ac:dyDescent="0.25">
      <c r="A63" s="322"/>
      <c r="B63" s="322"/>
      <c r="C63" s="339"/>
      <c r="D63" s="322"/>
      <c r="E63" s="322"/>
      <c r="F63" s="424"/>
      <c r="G63" s="424"/>
      <c r="H63" s="404"/>
      <c r="I63" s="426"/>
      <c r="J63" s="426"/>
      <c r="K63" s="364"/>
      <c r="L63" s="364"/>
      <c r="M63" s="404"/>
      <c r="N63" s="412"/>
      <c r="O63" s="363"/>
      <c r="P63" s="364"/>
    </row>
    <row r="64" spans="1:16" ht="29.25" customHeight="1" x14ac:dyDescent="0.25">
      <c r="A64" s="339">
        <v>11</v>
      </c>
      <c r="B64" s="339" t="s">
        <v>411</v>
      </c>
      <c r="C64" s="235" t="s">
        <v>0</v>
      </c>
      <c r="D64" s="236"/>
      <c r="E64" s="236"/>
      <c r="F64" s="241"/>
      <c r="G64" s="241"/>
      <c r="H64" s="199">
        <f>H65</f>
        <v>0</v>
      </c>
      <c r="I64" s="201"/>
      <c r="J64" s="201"/>
      <c r="K64" s="239"/>
      <c r="L64" s="244"/>
      <c r="M64" s="199">
        <f>M65</f>
        <v>0</v>
      </c>
      <c r="N64" s="200"/>
      <c r="O64" s="234"/>
      <c r="P64" s="244"/>
    </row>
    <row r="65" spans="1:16" ht="81" customHeight="1" x14ac:dyDescent="0.25">
      <c r="A65" s="339"/>
      <c r="B65" s="339"/>
      <c r="C65" s="235" t="s">
        <v>51</v>
      </c>
      <c r="D65" s="236" t="s">
        <v>148</v>
      </c>
      <c r="E65" s="236" t="s">
        <v>149</v>
      </c>
      <c r="F65" s="241"/>
      <c r="G65" s="241"/>
      <c r="H65" s="199"/>
      <c r="I65" s="201"/>
      <c r="J65" s="201"/>
      <c r="K65" s="239"/>
      <c r="L65" s="244"/>
      <c r="M65" s="199"/>
      <c r="N65" s="200"/>
      <c r="O65" s="234"/>
      <c r="P65" s="239" t="s">
        <v>519</v>
      </c>
    </row>
    <row r="66" spans="1:16" ht="26.25" customHeight="1" x14ac:dyDescent="0.25">
      <c r="A66" s="339">
        <v>12</v>
      </c>
      <c r="B66" s="339" t="s">
        <v>321</v>
      </c>
      <c r="C66" s="235" t="s">
        <v>0</v>
      </c>
      <c r="D66" s="236"/>
      <c r="E66" s="236"/>
      <c r="F66" s="241"/>
      <c r="G66" s="241"/>
      <c r="H66" s="199">
        <f>H73</f>
        <v>38430</v>
      </c>
      <c r="I66" s="201">
        <v>38422.720000000001</v>
      </c>
      <c r="J66" s="201">
        <f t="shared" si="0"/>
        <v>99.981056466302363</v>
      </c>
      <c r="K66" s="239"/>
      <c r="L66" s="244"/>
      <c r="M66" s="199">
        <f>M73</f>
        <v>38430</v>
      </c>
      <c r="N66" s="200">
        <f>N73</f>
        <v>38422.720000000001</v>
      </c>
      <c r="O66" s="234">
        <v>1</v>
      </c>
      <c r="P66" s="244"/>
    </row>
    <row r="67" spans="1:16" ht="49.5" customHeight="1" x14ac:dyDescent="0.25">
      <c r="A67" s="339"/>
      <c r="B67" s="339"/>
      <c r="C67" s="339" t="s">
        <v>51</v>
      </c>
      <c r="D67" s="343" t="s">
        <v>145</v>
      </c>
      <c r="E67" s="343" t="s">
        <v>146</v>
      </c>
      <c r="F67" s="241"/>
      <c r="G67" s="241"/>
      <c r="H67" s="166"/>
      <c r="I67" s="201"/>
      <c r="J67" s="201">
        <v>0</v>
      </c>
      <c r="K67" s="387" t="s">
        <v>600</v>
      </c>
      <c r="L67" s="387" t="s">
        <v>601</v>
      </c>
      <c r="M67" s="166"/>
      <c r="N67" s="200"/>
      <c r="O67" s="234"/>
      <c r="P67" s="387" t="s">
        <v>529</v>
      </c>
    </row>
    <row r="68" spans="1:16" x14ac:dyDescent="0.25">
      <c r="A68" s="322"/>
      <c r="B68" s="240" t="s">
        <v>426</v>
      </c>
      <c r="C68" s="322"/>
      <c r="D68" s="322"/>
      <c r="E68" s="322"/>
      <c r="F68" s="241"/>
      <c r="G68" s="241"/>
      <c r="H68" s="166"/>
      <c r="I68" s="201"/>
      <c r="J68" s="201">
        <v>0</v>
      </c>
      <c r="K68" s="366"/>
      <c r="L68" s="366"/>
      <c r="M68" s="166"/>
      <c r="N68" s="200"/>
      <c r="O68" s="234"/>
      <c r="P68" s="415"/>
    </row>
    <row r="69" spans="1:16" x14ac:dyDescent="0.25">
      <c r="A69" s="322"/>
      <c r="B69" s="240" t="s">
        <v>427</v>
      </c>
      <c r="C69" s="322"/>
      <c r="D69" s="322"/>
      <c r="E69" s="322"/>
      <c r="F69" s="241"/>
      <c r="G69" s="241"/>
      <c r="H69" s="166"/>
      <c r="I69" s="201"/>
      <c r="J69" s="201">
        <v>0</v>
      </c>
      <c r="K69" s="366"/>
      <c r="L69" s="366"/>
      <c r="M69" s="166"/>
      <c r="N69" s="200"/>
      <c r="O69" s="234"/>
      <c r="P69" s="415"/>
    </row>
    <row r="70" spans="1:16" x14ac:dyDescent="0.25">
      <c r="A70" s="322"/>
      <c r="B70" s="240" t="s">
        <v>428</v>
      </c>
      <c r="C70" s="322"/>
      <c r="D70" s="322"/>
      <c r="E70" s="322"/>
      <c r="F70" s="241"/>
      <c r="G70" s="241"/>
      <c r="H70" s="166"/>
      <c r="I70" s="201"/>
      <c r="J70" s="201">
        <v>0</v>
      </c>
      <c r="K70" s="366"/>
      <c r="L70" s="366"/>
      <c r="M70" s="166"/>
      <c r="N70" s="200"/>
      <c r="O70" s="234"/>
      <c r="P70" s="415"/>
    </row>
    <row r="71" spans="1:16" x14ac:dyDescent="0.25">
      <c r="A71" s="322"/>
      <c r="B71" s="240" t="s">
        <v>429</v>
      </c>
      <c r="C71" s="322"/>
      <c r="D71" s="322"/>
      <c r="E71" s="322"/>
      <c r="F71" s="241"/>
      <c r="G71" s="241"/>
      <c r="H71" s="166"/>
      <c r="I71" s="201"/>
      <c r="J71" s="201">
        <v>0</v>
      </c>
      <c r="K71" s="366"/>
      <c r="L71" s="366"/>
      <c r="M71" s="166"/>
      <c r="N71" s="200"/>
      <c r="O71" s="234"/>
      <c r="P71" s="416"/>
    </row>
    <row r="72" spans="1:16" x14ac:dyDescent="0.25">
      <c r="A72" s="322"/>
      <c r="B72" s="240" t="s">
        <v>430</v>
      </c>
      <c r="C72" s="322"/>
      <c r="D72" s="322"/>
      <c r="E72" s="322"/>
      <c r="F72" s="241"/>
      <c r="G72" s="241"/>
      <c r="H72" s="166"/>
      <c r="I72" s="201"/>
      <c r="J72" s="201">
        <v>0</v>
      </c>
      <c r="K72" s="366"/>
      <c r="L72" s="366"/>
      <c r="M72" s="166"/>
      <c r="N72" s="200"/>
      <c r="O72" s="234"/>
      <c r="P72" s="244"/>
    </row>
    <row r="73" spans="1:16" x14ac:dyDescent="0.25">
      <c r="A73" s="322"/>
      <c r="B73" s="240" t="s">
        <v>431</v>
      </c>
      <c r="C73" s="322"/>
      <c r="D73" s="322"/>
      <c r="E73" s="322"/>
      <c r="F73" s="241"/>
      <c r="G73" s="241"/>
      <c r="H73" s="166">
        <v>38430</v>
      </c>
      <c r="I73" s="201">
        <v>38422.720000000001</v>
      </c>
      <c r="J73" s="201">
        <f t="shared" ref="J73:J135" si="4">(I73*100)/H73</f>
        <v>99.981056466302363</v>
      </c>
      <c r="K73" s="366"/>
      <c r="L73" s="366"/>
      <c r="M73" s="166">
        <v>38430</v>
      </c>
      <c r="N73" s="200">
        <v>38422.720000000001</v>
      </c>
      <c r="O73" s="234">
        <v>1</v>
      </c>
      <c r="P73" s="244"/>
    </row>
    <row r="74" spans="1:16" x14ac:dyDescent="0.25">
      <c r="A74" s="322"/>
      <c r="B74" s="240" t="s">
        <v>432</v>
      </c>
      <c r="C74" s="322"/>
      <c r="D74" s="322"/>
      <c r="E74" s="322"/>
      <c r="F74" s="241"/>
      <c r="G74" s="241"/>
      <c r="H74" s="166"/>
      <c r="I74" s="201"/>
      <c r="J74" s="201">
        <v>0</v>
      </c>
      <c r="K74" s="366"/>
      <c r="L74" s="366"/>
      <c r="M74" s="166"/>
      <c r="N74" s="200"/>
      <c r="O74" s="234"/>
      <c r="P74" s="244"/>
    </row>
    <row r="75" spans="1:16" ht="15" customHeight="1" x14ac:dyDescent="0.25">
      <c r="A75" s="322"/>
      <c r="B75" s="240" t="s">
        <v>433</v>
      </c>
      <c r="C75" s="322"/>
      <c r="D75" s="322"/>
      <c r="E75" s="322"/>
      <c r="F75" s="241"/>
      <c r="G75" s="241"/>
      <c r="H75" s="166"/>
      <c r="I75" s="201"/>
      <c r="J75" s="201">
        <v>0</v>
      </c>
      <c r="K75" s="366"/>
      <c r="L75" s="366"/>
      <c r="M75" s="166"/>
      <c r="N75" s="200"/>
      <c r="O75" s="234"/>
      <c r="P75" s="244"/>
    </row>
    <row r="76" spans="1:16" x14ac:dyDescent="0.25">
      <c r="A76" s="322"/>
      <c r="B76" s="240" t="s">
        <v>407</v>
      </c>
      <c r="C76" s="322"/>
      <c r="D76" s="322"/>
      <c r="E76" s="322"/>
      <c r="F76" s="241"/>
      <c r="G76" s="241"/>
      <c r="H76" s="166"/>
      <c r="I76" s="201"/>
      <c r="J76" s="201">
        <v>0</v>
      </c>
      <c r="K76" s="366"/>
      <c r="L76" s="366"/>
      <c r="M76" s="166"/>
      <c r="N76" s="200"/>
      <c r="O76" s="234"/>
      <c r="P76" s="244"/>
    </row>
    <row r="77" spans="1:16" x14ac:dyDescent="0.25">
      <c r="A77" s="322"/>
      <c r="B77" s="240" t="s">
        <v>408</v>
      </c>
      <c r="C77" s="322"/>
      <c r="D77" s="322"/>
      <c r="E77" s="322"/>
      <c r="F77" s="241"/>
      <c r="G77" s="241"/>
      <c r="H77" s="166"/>
      <c r="I77" s="201"/>
      <c r="J77" s="201">
        <v>0</v>
      </c>
      <c r="K77" s="366"/>
      <c r="L77" s="366"/>
      <c r="M77" s="166"/>
      <c r="N77" s="200"/>
      <c r="O77" s="234"/>
      <c r="P77" s="244"/>
    </row>
    <row r="78" spans="1:16" x14ac:dyDescent="0.25">
      <c r="A78" s="322"/>
      <c r="B78" s="240" t="s">
        <v>419</v>
      </c>
      <c r="C78" s="322"/>
      <c r="D78" s="322"/>
      <c r="E78" s="322"/>
      <c r="F78" s="241"/>
      <c r="G78" s="241"/>
      <c r="H78" s="166"/>
      <c r="I78" s="201"/>
      <c r="J78" s="201">
        <v>0</v>
      </c>
      <c r="K78" s="366"/>
      <c r="L78" s="366"/>
      <c r="M78" s="166"/>
      <c r="N78" s="200"/>
      <c r="O78" s="234"/>
      <c r="P78" s="244"/>
    </row>
    <row r="79" spans="1:16" x14ac:dyDescent="0.25">
      <c r="A79" s="322"/>
      <c r="B79" s="240" t="s">
        <v>421</v>
      </c>
      <c r="C79" s="322"/>
      <c r="D79" s="322"/>
      <c r="E79" s="322"/>
      <c r="F79" s="241"/>
      <c r="G79" s="241"/>
      <c r="H79" s="166"/>
      <c r="I79" s="201"/>
      <c r="J79" s="201">
        <v>0</v>
      </c>
      <c r="K79" s="366"/>
      <c r="L79" s="366"/>
      <c r="M79" s="166"/>
      <c r="N79" s="200"/>
      <c r="O79" s="234"/>
      <c r="P79" s="244"/>
    </row>
    <row r="80" spans="1:16" x14ac:dyDescent="0.25">
      <c r="A80" s="322"/>
      <c r="B80" s="240" t="s">
        <v>420</v>
      </c>
      <c r="C80" s="322"/>
      <c r="D80" s="322"/>
      <c r="E80" s="322"/>
      <c r="F80" s="241"/>
      <c r="G80" s="241"/>
      <c r="H80" s="166"/>
      <c r="I80" s="201"/>
      <c r="J80" s="201">
        <v>0</v>
      </c>
      <c r="K80" s="366"/>
      <c r="L80" s="366"/>
      <c r="M80" s="166"/>
      <c r="N80" s="200"/>
      <c r="O80" s="234"/>
      <c r="P80" s="244"/>
    </row>
    <row r="81" spans="1:16" x14ac:dyDescent="0.25">
      <c r="A81" s="322"/>
      <c r="B81" s="240" t="s">
        <v>410</v>
      </c>
      <c r="C81" s="322"/>
      <c r="D81" s="322"/>
      <c r="E81" s="322"/>
      <c r="F81" s="241"/>
      <c r="G81" s="241"/>
      <c r="H81" s="166"/>
      <c r="I81" s="201"/>
      <c r="J81" s="201">
        <v>0</v>
      </c>
      <c r="K81" s="366"/>
      <c r="L81" s="366"/>
      <c r="M81" s="166"/>
      <c r="N81" s="200"/>
      <c r="O81" s="234"/>
      <c r="P81" s="244"/>
    </row>
    <row r="82" spans="1:16" x14ac:dyDescent="0.25">
      <c r="A82" s="322"/>
      <c r="B82" s="240" t="s">
        <v>434</v>
      </c>
      <c r="C82" s="322"/>
      <c r="D82" s="322"/>
      <c r="E82" s="322"/>
      <c r="F82" s="241"/>
      <c r="G82" s="241"/>
      <c r="H82" s="166"/>
      <c r="I82" s="201"/>
      <c r="J82" s="201">
        <v>0</v>
      </c>
      <c r="K82" s="366"/>
      <c r="L82" s="366"/>
      <c r="M82" s="166"/>
      <c r="N82" s="200"/>
      <c r="O82" s="234"/>
      <c r="P82" s="244"/>
    </row>
    <row r="83" spans="1:16" x14ac:dyDescent="0.25">
      <c r="A83" s="322"/>
      <c r="B83" s="240" t="s">
        <v>435</v>
      </c>
      <c r="C83" s="322"/>
      <c r="D83" s="322"/>
      <c r="E83" s="322"/>
      <c r="F83" s="241"/>
      <c r="G83" s="241"/>
      <c r="H83" s="166"/>
      <c r="I83" s="201"/>
      <c r="J83" s="201">
        <v>0</v>
      </c>
      <c r="K83" s="366"/>
      <c r="L83" s="366"/>
      <c r="M83" s="166"/>
      <c r="N83" s="200"/>
      <c r="O83" s="234"/>
      <c r="P83" s="244"/>
    </row>
    <row r="84" spans="1:16" x14ac:dyDescent="0.25">
      <c r="A84" s="322"/>
      <c r="B84" s="240" t="s">
        <v>436</v>
      </c>
      <c r="C84" s="322"/>
      <c r="D84" s="322"/>
      <c r="E84" s="322"/>
      <c r="F84" s="241"/>
      <c r="G84" s="241"/>
      <c r="H84" s="248"/>
      <c r="I84" s="201"/>
      <c r="J84" s="201">
        <v>0</v>
      </c>
      <c r="K84" s="363"/>
      <c r="L84" s="363"/>
      <c r="M84" s="248"/>
      <c r="N84" s="200"/>
      <c r="O84" s="234"/>
      <c r="P84" s="244"/>
    </row>
    <row r="85" spans="1:16" ht="28.5" customHeight="1" x14ac:dyDescent="0.25">
      <c r="A85" s="335">
        <v>13</v>
      </c>
      <c r="B85" s="335" t="s">
        <v>256</v>
      </c>
      <c r="C85" s="235" t="s">
        <v>0</v>
      </c>
      <c r="D85" s="236"/>
      <c r="E85" s="236"/>
      <c r="F85" s="241"/>
      <c r="G85" s="241"/>
      <c r="H85" s="199">
        <f>SUM(H86:H89)</f>
        <v>190063.3</v>
      </c>
      <c r="I85" s="201">
        <f>I86+I89</f>
        <v>190062.75999999998</v>
      </c>
      <c r="J85" s="201">
        <f>(I85*100)/H85</f>
        <v>99.999715884129117</v>
      </c>
      <c r="K85" s="239"/>
      <c r="L85" s="244"/>
      <c r="M85" s="199">
        <f>SUM(M86:M89)</f>
        <v>190063.3</v>
      </c>
      <c r="N85" s="200">
        <f>N86+N89</f>
        <v>190062.75999999998</v>
      </c>
      <c r="O85" s="234">
        <v>2</v>
      </c>
      <c r="P85" s="244"/>
    </row>
    <row r="86" spans="1:16" x14ac:dyDescent="0.25">
      <c r="A86" s="366"/>
      <c r="B86" s="441"/>
      <c r="C86" s="335" t="s">
        <v>342</v>
      </c>
      <c r="D86" s="343" t="s">
        <v>145</v>
      </c>
      <c r="E86" s="343" t="s">
        <v>146</v>
      </c>
      <c r="F86" s="413"/>
      <c r="G86" s="413"/>
      <c r="H86" s="436">
        <v>190000</v>
      </c>
      <c r="I86" s="405">
        <v>189999.46</v>
      </c>
      <c r="J86" s="405">
        <f t="shared" si="4"/>
        <v>99.999715789473683</v>
      </c>
      <c r="K86" s="387" t="s">
        <v>509</v>
      </c>
      <c r="L86" s="387" t="s">
        <v>539</v>
      </c>
      <c r="M86" s="436">
        <v>190000</v>
      </c>
      <c r="N86" s="411">
        <v>189999.46</v>
      </c>
      <c r="O86" s="410">
        <v>1</v>
      </c>
      <c r="P86" s="419"/>
    </row>
    <row r="87" spans="1:16" ht="78.75" customHeight="1" x14ac:dyDescent="0.25">
      <c r="A87" s="366"/>
      <c r="B87" s="442"/>
      <c r="C87" s="423"/>
      <c r="D87" s="322"/>
      <c r="E87" s="322"/>
      <c r="F87" s="417"/>
      <c r="G87" s="417"/>
      <c r="H87" s="437"/>
      <c r="I87" s="406"/>
      <c r="J87" s="417"/>
      <c r="K87" s="362"/>
      <c r="L87" s="415"/>
      <c r="M87" s="437"/>
      <c r="N87" s="418"/>
      <c r="O87" s="366"/>
      <c r="P87" s="417"/>
    </row>
    <row r="88" spans="1:16" ht="131.25" customHeight="1" x14ac:dyDescent="0.25">
      <c r="A88" s="366"/>
      <c r="B88" s="249" t="s">
        <v>422</v>
      </c>
      <c r="C88" s="423"/>
      <c r="D88" s="322"/>
      <c r="E88" s="322"/>
      <c r="F88" s="414"/>
      <c r="G88" s="414"/>
      <c r="H88" s="437"/>
      <c r="I88" s="407"/>
      <c r="J88" s="414"/>
      <c r="K88" s="364"/>
      <c r="L88" s="416"/>
      <c r="M88" s="437"/>
      <c r="N88" s="412"/>
      <c r="O88" s="363"/>
      <c r="P88" s="414"/>
    </row>
    <row r="89" spans="1:16" ht="98.25" customHeight="1" x14ac:dyDescent="0.25">
      <c r="A89" s="363"/>
      <c r="B89" s="240"/>
      <c r="C89" s="235" t="s">
        <v>348</v>
      </c>
      <c r="D89" s="322"/>
      <c r="E89" s="322"/>
      <c r="F89" s="241"/>
      <c r="G89" s="241"/>
      <c r="H89" s="181">
        <v>63.3</v>
      </c>
      <c r="I89" s="201">
        <v>63.3</v>
      </c>
      <c r="J89" s="201">
        <f>(I89*100)/H89</f>
        <v>100</v>
      </c>
      <c r="K89" s="239" t="s">
        <v>534</v>
      </c>
      <c r="L89" s="239" t="s">
        <v>535</v>
      </c>
      <c r="M89" s="181">
        <v>63.3</v>
      </c>
      <c r="N89" s="200">
        <v>63.3</v>
      </c>
      <c r="O89" s="234">
        <v>1</v>
      </c>
      <c r="P89" s="244"/>
    </row>
    <row r="90" spans="1:16" ht="24" customHeight="1" x14ac:dyDescent="0.25">
      <c r="A90" s="339">
        <v>14</v>
      </c>
      <c r="B90" s="339" t="s">
        <v>454</v>
      </c>
      <c r="C90" s="235" t="s">
        <v>0</v>
      </c>
      <c r="D90" s="236"/>
      <c r="E90" s="236"/>
      <c r="F90" s="241"/>
      <c r="G90" s="241"/>
      <c r="H90" s="199">
        <f>M91+M92+M93+M94+M95+M96+M97</f>
        <v>4064.4</v>
      </c>
      <c r="I90" s="199">
        <f>I91+I92+I93+I94+I95+I96+I97</f>
        <v>3931.9708000000001</v>
      </c>
      <c r="J90" s="201">
        <f t="shared" si="4"/>
        <v>96.741728176360596</v>
      </c>
      <c r="K90" s="239"/>
      <c r="L90" s="244"/>
      <c r="M90" s="199">
        <f>R91+R92+R93+R94+R95+R96+R97</f>
        <v>0</v>
      </c>
      <c r="N90" s="200">
        <f>SUM(N91:N97)</f>
        <v>4061.3</v>
      </c>
      <c r="O90" s="234">
        <f>SUM(O91:O97)</f>
        <v>30</v>
      </c>
      <c r="P90" s="244"/>
    </row>
    <row r="91" spans="1:16" x14ac:dyDescent="0.25">
      <c r="A91" s="339"/>
      <c r="B91" s="339"/>
      <c r="C91" s="235" t="s">
        <v>378</v>
      </c>
      <c r="D91" s="236" t="s">
        <v>155</v>
      </c>
      <c r="E91" s="236" t="s">
        <v>141</v>
      </c>
      <c r="F91" s="241"/>
      <c r="G91" s="241"/>
      <c r="H91" s="199">
        <f t="shared" ref="H91:I94" si="5">H102</f>
        <v>897</v>
      </c>
      <c r="I91" s="201">
        <f t="shared" si="5"/>
        <v>842.67</v>
      </c>
      <c r="J91" s="201">
        <f t="shared" si="4"/>
        <v>93.943143812709025</v>
      </c>
      <c r="K91" s="239"/>
      <c r="L91" s="244"/>
      <c r="M91" s="199">
        <f t="shared" ref="M91" si="6">M102</f>
        <v>897</v>
      </c>
      <c r="N91" s="200">
        <v>897</v>
      </c>
      <c r="O91" s="234">
        <v>12</v>
      </c>
      <c r="P91" s="244"/>
    </row>
    <row r="92" spans="1:16" x14ac:dyDescent="0.25">
      <c r="A92" s="339"/>
      <c r="B92" s="339"/>
      <c r="C92" s="235" t="s">
        <v>379</v>
      </c>
      <c r="D92" s="236" t="s">
        <v>155</v>
      </c>
      <c r="E92" s="236" t="s">
        <v>141</v>
      </c>
      <c r="F92" s="241"/>
      <c r="G92" s="241"/>
      <c r="H92" s="199">
        <f t="shared" si="5"/>
        <v>528</v>
      </c>
      <c r="I92" s="201">
        <f t="shared" si="5"/>
        <v>527.45799999999997</v>
      </c>
      <c r="J92" s="201">
        <f t="shared" si="4"/>
        <v>99.897348484848479</v>
      </c>
      <c r="K92" s="239"/>
      <c r="L92" s="244"/>
      <c r="M92" s="199">
        <f t="shared" ref="M92" si="7">M103</f>
        <v>528</v>
      </c>
      <c r="N92" s="200">
        <f t="shared" ref="N92:N93" si="8">N103</f>
        <v>527.46</v>
      </c>
      <c r="O92" s="234">
        <v>1</v>
      </c>
      <c r="P92" s="244"/>
    </row>
    <row r="93" spans="1:16" x14ac:dyDescent="0.25">
      <c r="A93" s="339"/>
      <c r="B93" s="339"/>
      <c r="C93" s="235" t="s">
        <v>380</v>
      </c>
      <c r="D93" s="236" t="s">
        <v>155</v>
      </c>
      <c r="E93" s="236" t="s">
        <v>141</v>
      </c>
      <c r="F93" s="241"/>
      <c r="G93" s="241"/>
      <c r="H93" s="199">
        <f t="shared" si="5"/>
        <v>534</v>
      </c>
      <c r="I93" s="201">
        <f t="shared" si="5"/>
        <v>532.47</v>
      </c>
      <c r="J93" s="201">
        <f t="shared" si="4"/>
        <v>99.713483146067418</v>
      </c>
      <c r="K93" s="159"/>
      <c r="L93" s="244"/>
      <c r="M93" s="199">
        <f t="shared" ref="M93" si="9">M104</f>
        <v>534</v>
      </c>
      <c r="N93" s="200">
        <f t="shared" si="8"/>
        <v>532.47</v>
      </c>
      <c r="O93" s="234">
        <v>5</v>
      </c>
      <c r="P93" s="244"/>
    </row>
    <row r="94" spans="1:16" x14ac:dyDescent="0.25">
      <c r="A94" s="339"/>
      <c r="B94" s="339"/>
      <c r="C94" s="235" t="s">
        <v>384</v>
      </c>
      <c r="D94" s="236" t="s">
        <v>155</v>
      </c>
      <c r="E94" s="236" t="s">
        <v>141</v>
      </c>
      <c r="F94" s="241"/>
      <c r="G94" s="241"/>
      <c r="H94" s="199">
        <f t="shared" si="5"/>
        <v>229</v>
      </c>
      <c r="I94" s="201">
        <f t="shared" si="5"/>
        <v>228.12</v>
      </c>
      <c r="J94" s="201">
        <f t="shared" si="4"/>
        <v>99.615720524017462</v>
      </c>
      <c r="K94" s="239"/>
      <c r="L94" s="244"/>
      <c r="M94" s="199">
        <f t="shared" ref="M94" si="10">M105</f>
        <v>229</v>
      </c>
      <c r="N94" s="200">
        <v>228.12</v>
      </c>
      <c r="O94" s="234">
        <v>1</v>
      </c>
      <c r="P94" s="244"/>
    </row>
    <row r="95" spans="1:16" x14ac:dyDescent="0.25">
      <c r="A95" s="339"/>
      <c r="B95" s="339"/>
      <c r="C95" s="235" t="s">
        <v>382</v>
      </c>
      <c r="D95" s="236" t="s">
        <v>155</v>
      </c>
      <c r="E95" s="236" t="s">
        <v>141</v>
      </c>
      <c r="F95" s="241"/>
      <c r="G95" s="241"/>
      <c r="H95" s="199">
        <v>0</v>
      </c>
      <c r="I95" s="201"/>
      <c r="J95" s="201">
        <v>0</v>
      </c>
      <c r="K95" s="239"/>
      <c r="L95" s="244"/>
      <c r="M95" s="199">
        <v>0</v>
      </c>
      <c r="N95" s="200"/>
      <c r="O95" s="234"/>
      <c r="P95" s="244"/>
    </row>
    <row r="96" spans="1:16" ht="35.25" customHeight="1" x14ac:dyDescent="0.25">
      <c r="A96" s="339"/>
      <c r="B96" s="339"/>
      <c r="C96" s="235" t="s">
        <v>383</v>
      </c>
      <c r="D96" s="236" t="s">
        <v>155</v>
      </c>
      <c r="E96" s="236" t="s">
        <v>141</v>
      </c>
      <c r="F96" s="241"/>
      <c r="G96" s="241"/>
      <c r="H96" s="199">
        <f>H107</f>
        <v>1348</v>
      </c>
      <c r="I96" s="201">
        <f>I107</f>
        <v>1272.9128000000001</v>
      </c>
      <c r="J96" s="201">
        <f t="shared" si="4"/>
        <v>94.429732937685458</v>
      </c>
      <c r="K96" s="239"/>
      <c r="L96" s="244"/>
      <c r="M96" s="199">
        <f>M107</f>
        <v>1348</v>
      </c>
      <c r="N96" s="200">
        <f>N107</f>
        <v>1347.91</v>
      </c>
      <c r="O96" s="234">
        <v>8</v>
      </c>
      <c r="P96" s="244"/>
    </row>
    <row r="97" spans="1:16" ht="39.75" customHeight="1" x14ac:dyDescent="0.25">
      <c r="A97" s="339"/>
      <c r="B97" s="339"/>
      <c r="C97" s="235" t="s">
        <v>51</v>
      </c>
      <c r="D97" s="236" t="s">
        <v>145</v>
      </c>
      <c r="E97" s="236" t="s">
        <v>146</v>
      </c>
      <c r="F97" s="241"/>
      <c r="G97" s="241"/>
      <c r="H97" s="199">
        <f>H98+H101+H112</f>
        <v>528.4</v>
      </c>
      <c r="I97" s="201">
        <f>I101+I113</f>
        <v>528.34</v>
      </c>
      <c r="J97" s="201">
        <f t="shared" si="4"/>
        <v>99.988644965934895</v>
      </c>
      <c r="K97" s="239"/>
      <c r="L97" s="244"/>
      <c r="M97" s="199">
        <f>M98+M101+M112</f>
        <v>528.4</v>
      </c>
      <c r="N97" s="200">
        <f>N99+N101+N113</f>
        <v>528.34</v>
      </c>
      <c r="O97" s="234">
        <v>3</v>
      </c>
      <c r="P97" s="244"/>
    </row>
    <row r="98" spans="1:16" ht="25.5" customHeight="1" x14ac:dyDescent="0.25">
      <c r="A98" s="339">
        <v>15</v>
      </c>
      <c r="B98" s="339" t="s">
        <v>346</v>
      </c>
      <c r="C98" s="235" t="s">
        <v>0</v>
      </c>
      <c r="D98" s="236"/>
      <c r="E98" s="236"/>
      <c r="F98" s="241"/>
      <c r="G98" s="241"/>
      <c r="H98" s="199">
        <f>H99</f>
        <v>0</v>
      </c>
      <c r="I98" s="201"/>
      <c r="J98" s="201"/>
      <c r="K98" s="239"/>
      <c r="L98" s="244"/>
      <c r="M98" s="199">
        <f>M99</f>
        <v>0</v>
      </c>
      <c r="N98" s="200">
        <f>N99</f>
        <v>0</v>
      </c>
      <c r="O98" s="234"/>
      <c r="P98" s="244"/>
    </row>
    <row r="99" spans="1:16" ht="131.25" customHeight="1" x14ac:dyDescent="0.25">
      <c r="A99" s="322"/>
      <c r="B99" s="322"/>
      <c r="C99" s="235" t="s">
        <v>51</v>
      </c>
      <c r="D99" s="236" t="s">
        <v>145</v>
      </c>
      <c r="E99" s="236" t="s">
        <v>146</v>
      </c>
      <c r="F99" s="241"/>
      <c r="G99" s="241"/>
      <c r="H99" s="199">
        <v>0</v>
      </c>
      <c r="I99" s="201"/>
      <c r="J99" s="201"/>
      <c r="K99" s="239"/>
      <c r="L99" s="244"/>
      <c r="M99" s="199">
        <v>0</v>
      </c>
      <c r="N99" s="200">
        <v>0</v>
      </c>
      <c r="O99" s="234"/>
      <c r="P99" s="244"/>
    </row>
    <row r="100" spans="1:16" ht="25.5" customHeight="1" x14ac:dyDescent="0.25">
      <c r="A100" s="339">
        <v>16</v>
      </c>
      <c r="B100" s="339" t="s">
        <v>396</v>
      </c>
      <c r="C100" s="235" t="s">
        <v>0</v>
      </c>
      <c r="D100" s="236"/>
      <c r="E100" s="236"/>
      <c r="F100" s="241"/>
      <c r="G100" s="241"/>
      <c r="H100" s="199">
        <f>H101+H102+H103+H104+H105+H106+H107</f>
        <v>4064.4</v>
      </c>
      <c r="I100" s="199">
        <f>I101+I102+I103+I104+I105+I106+I107</f>
        <v>3931.9708000000001</v>
      </c>
      <c r="J100" s="201">
        <f t="shared" si="4"/>
        <v>96.741728176360596</v>
      </c>
      <c r="K100" s="239"/>
      <c r="L100" s="244"/>
      <c r="M100" s="199">
        <f>M101+M102+M103+M104+M105+M106+M107</f>
        <v>4064.4</v>
      </c>
      <c r="N100" s="200">
        <f>SUM(N101:N107)</f>
        <v>4061.3</v>
      </c>
      <c r="O100" s="234">
        <f>SUM(O101:O107)</f>
        <v>30</v>
      </c>
      <c r="P100" s="244"/>
    </row>
    <row r="101" spans="1:16" ht="143.25" customHeight="1" x14ac:dyDescent="0.25">
      <c r="A101" s="322"/>
      <c r="B101" s="322"/>
      <c r="C101" s="235" t="s">
        <v>51</v>
      </c>
      <c r="D101" s="236" t="s">
        <v>140</v>
      </c>
      <c r="E101" s="236" t="s">
        <v>141</v>
      </c>
      <c r="F101" s="241"/>
      <c r="G101" s="241"/>
      <c r="H101" s="199">
        <v>528.4</v>
      </c>
      <c r="I101" s="201">
        <v>528.34</v>
      </c>
      <c r="J101" s="201">
        <f>(I101*100)/H101</f>
        <v>99.988644965934895</v>
      </c>
      <c r="K101" s="239" t="s">
        <v>575</v>
      </c>
      <c r="L101" s="239" t="s">
        <v>576</v>
      </c>
      <c r="M101" s="199">
        <v>528.4</v>
      </c>
      <c r="N101" s="200">
        <v>528.34</v>
      </c>
      <c r="O101" s="234">
        <v>3</v>
      </c>
      <c r="P101" s="239"/>
    </row>
    <row r="102" spans="1:16" ht="78.75" customHeight="1" x14ac:dyDescent="0.25">
      <c r="A102" s="322"/>
      <c r="B102" s="322"/>
      <c r="C102" s="235" t="s">
        <v>335</v>
      </c>
      <c r="D102" s="236" t="s">
        <v>140</v>
      </c>
      <c r="E102" s="236" t="s">
        <v>141</v>
      </c>
      <c r="F102" s="241"/>
      <c r="G102" s="241"/>
      <c r="H102" s="199">
        <v>897</v>
      </c>
      <c r="I102" s="201">
        <v>842.67</v>
      </c>
      <c r="J102" s="201">
        <f>(I102*100)/H102</f>
        <v>93.943143812709025</v>
      </c>
      <c r="K102" s="159" t="s">
        <v>512</v>
      </c>
      <c r="L102" s="159" t="s">
        <v>550</v>
      </c>
      <c r="M102" s="199">
        <v>897</v>
      </c>
      <c r="N102" s="200">
        <v>897</v>
      </c>
      <c r="O102" s="234">
        <v>12</v>
      </c>
      <c r="P102" s="244"/>
    </row>
    <row r="103" spans="1:16" ht="81" customHeight="1" x14ac:dyDescent="0.25">
      <c r="A103" s="322"/>
      <c r="B103" s="322"/>
      <c r="C103" s="235" t="s">
        <v>337</v>
      </c>
      <c r="D103" s="236" t="s">
        <v>140</v>
      </c>
      <c r="E103" s="236" t="s">
        <v>141</v>
      </c>
      <c r="F103" s="241"/>
      <c r="G103" s="241"/>
      <c r="H103" s="199">
        <v>528</v>
      </c>
      <c r="I103" s="201">
        <v>527.45799999999997</v>
      </c>
      <c r="J103" s="201">
        <f t="shared" si="4"/>
        <v>99.897348484848479</v>
      </c>
      <c r="K103" s="239" t="s">
        <v>516</v>
      </c>
      <c r="L103" s="239" t="s">
        <v>553</v>
      </c>
      <c r="M103" s="199">
        <v>528</v>
      </c>
      <c r="N103" s="200">
        <v>527.46</v>
      </c>
      <c r="O103" s="234">
        <v>1</v>
      </c>
      <c r="P103" s="244"/>
    </row>
    <row r="104" spans="1:16" ht="87" customHeight="1" x14ac:dyDescent="0.25">
      <c r="A104" s="322"/>
      <c r="B104" s="322"/>
      <c r="C104" s="235" t="s">
        <v>331</v>
      </c>
      <c r="D104" s="236" t="s">
        <v>140</v>
      </c>
      <c r="E104" s="236" t="s">
        <v>141</v>
      </c>
      <c r="F104" s="241"/>
      <c r="G104" s="241"/>
      <c r="H104" s="199">
        <v>534</v>
      </c>
      <c r="I104" s="201">
        <v>532.47</v>
      </c>
      <c r="J104" s="201">
        <f t="shared" si="4"/>
        <v>99.713483146067418</v>
      </c>
      <c r="K104" s="159" t="s">
        <v>499</v>
      </c>
      <c r="L104" s="159" t="s">
        <v>510</v>
      </c>
      <c r="M104" s="199">
        <v>534</v>
      </c>
      <c r="N104" s="200">
        <v>532.47</v>
      </c>
      <c r="O104" s="234">
        <v>5</v>
      </c>
      <c r="P104" s="244"/>
    </row>
    <row r="105" spans="1:16" ht="80.25" customHeight="1" x14ac:dyDescent="0.25">
      <c r="A105" s="322"/>
      <c r="B105" s="322"/>
      <c r="C105" s="235" t="s">
        <v>338</v>
      </c>
      <c r="D105" s="236" t="s">
        <v>140</v>
      </c>
      <c r="E105" s="236" t="s">
        <v>141</v>
      </c>
      <c r="F105" s="241"/>
      <c r="G105" s="241"/>
      <c r="H105" s="199">
        <v>229</v>
      </c>
      <c r="I105" s="201">
        <v>228.12</v>
      </c>
      <c r="J105" s="201">
        <f t="shared" si="4"/>
        <v>99.615720524017462</v>
      </c>
      <c r="K105" s="250" t="s">
        <v>564</v>
      </c>
      <c r="L105" s="239" t="s">
        <v>565</v>
      </c>
      <c r="M105" s="199">
        <v>229</v>
      </c>
      <c r="N105" s="200">
        <v>228.12</v>
      </c>
      <c r="O105" s="234">
        <v>1</v>
      </c>
      <c r="P105" s="244"/>
    </row>
    <row r="106" spans="1:16" ht="78.75" customHeight="1" x14ac:dyDescent="0.25">
      <c r="A106" s="322"/>
      <c r="B106" s="322"/>
      <c r="C106" s="235" t="s">
        <v>339</v>
      </c>
      <c r="D106" s="236" t="s">
        <v>140</v>
      </c>
      <c r="E106" s="236" t="s">
        <v>141</v>
      </c>
      <c r="F106" s="241"/>
      <c r="G106" s="241"/>
      <c r="H106" s="199">
        <v>0</v>
      </c>
      <c r="I106" s="201"/>
      <c r="J106" s="201">
        <v>0</v>
      </c>
      <c r="K106" s="239"/>
      <c r="L106" s="244"/>
      <c r="M106" s="199">
        <v>0</v>
      </c>
      <c r="N106" s="200"/>
      <c r="O106" s="234"/>
      <c r="P106" s="244"/>
    </row>
    <row r="107" spans="1:16" ht="81.75" customHeight="1" x14ac:dyDescent="0.25">
      <c r="A107" s="322"/>
      <c r="B107" s="322"/>
      <c r="C107" s="235" t="s">
        <v>334</v>
      </c>
      <c r="D107" s="236" t="s">
        <v>140</v>
      </c>
      <c r="E107" s="236" t="s">
        <v>141</v>
      </c>
      <c r="F107" s="241"/>
      <c r="G107" s="241"/>
      <c r="H107" s="199">
        <v>1348</v>
      </c>
      <c r="I107" s="201">
        <v>1272.9128000000001</v>
      </c>
      <c r="J107" s="201">
        <f>(I107*100)/H107</f>
        <v>94.429732937685458</v>
      </c>
      <c r="K107" s="159" t="s">
        <v>536</v>
      </c>
      <c r="L107" s="159" t="s">
        <v>511</v>
      </c>
      <c r="M107" s="199">
        <v>1348</v>
      </c>
      <c r="N107" s="200">
        <v>1347.91</v>
      </c>
      <c r="O107" s="234">
        <v>8</v>
      </c>
      <c r="P107" s="251"/>
    </row>
    <row r="108" spans="1:16" ht="15.75" hidden="1" customHeight="1" x14ac:dyDescent="0.25">
      <c r="A108" s="322">
        <v>17</v>
      </c>
      <c r="B108" s="322" t="s">
        <v>319</v>
      </c>
      <c r="C108" s="235" t="s">
        <v>0</v>
      </c>
      <c r="D108" s="236"/>
      <c r="E108" s="236"/>
      <c r="F108" s="241"/>
      <c r="G108" s="241"/>
      <c r="H108" s="199">
        <v>0</v>
      </c>
      <c r="I108" s="201"/>
      <c r="J108" s="201" t="e">
        <f t="shared" si="4"/>
        <v>#DIV/0!</v>
      </c>
      <c r="K108" s="239"/>
      <c r="L108" s="244"/>
      <c r="M108" s="199">
        <v>0</v>
      </c>
      <c r="N108" s="200"/>
      <c r="O108" s="234"/>
      <c r="P108" s="244"/>
    </row>
    <row r="109" spans="1:16" ht="31.5" hidden="1" customHeight="1" x14ac:dyDescent="0.25">
      <c r="A109" s="322"/>
      <c r="B109" s="322"/>
      <c r="C109" s="235" t="s">
        <v>304</v>
      </c>
      <c r="D109" s="236" t="s">
        <v>145</v>
      </c>
      <c r="E109" s="236" t="s">
        <v>146</v>
      </c>
      <c r="F109" s="241"/>
      <c r="G109" s="241"/>
      <c r="H109" s="199">
        <v>0</v>
      </c>
      <c r="I109" s="201"/>
      <c r="J109" s="201" t="e">
        <f t="shared" si="4"/>
        <v>#DIV/0!</v>
      </c>
      <c r="K109" s="239"/>
      <c r="L109" s="244"/>
      <c r="M109" s="199">
        <v>0</v>
      </c>
      <c r="N109" s="200"/>
      <c r="O109" s="234"/>
      <c r="P109" s="244"/>
    </row>
    <row r="110" spans="1:16" ht="1.5" hidden="1" customHeight="1" x14ac:dyDescent="0.25">
      <c r="A110" s="322">
        <v>18</v>
      </c>
      <c r="B110" s="322" t="s">
        <v>306</v>
      </c>
      <c r="C110" s="235" t="s">
        <v>0</v>
      </c>
      <c r="D110" s="236"/>
      <c r="E110" s="236"/>
      <c r="F110" s="241"/>
      <c r="G110" s="241"/>
      <c r="H110" s="199">
        <v>0</v>
      </c>
      <c r="I110" s="201"/>
      <c r="J110" s="201" t="e">
        <f t="shared" si="4"/>
        <v>#DIV/0!</v>
      </c>
      <c r="K110" s="239"/>
      <c r="L110" s="244"/>
      <c r="M110" s="199">
        <v>0</v>
      </c>
      <c r="N110" s="200"/>
      <c r="O110" s="234"/>
      <c r="P110" s="244"/>
    </row>
    <row r="111" spans="1:16" ht="51.75" hidden="1" customHeight="1" x14ac:dyDescent="0.25">
      <c r="A111" s="322"/>
      <c r="B111" s="322"/>
      <c r="C111" s="241" t="s">
        <v>307</v>
      </c>
      <c r="D111" s="236" t="s">
        <v>145</v>
      </c>
      <c r="E111" s="236" t="s">
        <v>146</v>
      </c>
      <c r="F111" s="241"/>
      <c r="G111" s="241"/>
      <c r="H111" s="199">
        <v>0</v>
      </c>
      <c r="I111" s="201"/>
      <c r="J111" s="201" t="e">
        <f t="shared" si="4"/>
        <v>#DIV/0!</v>
      </c>
      <c r="K111" s="239"/>
      <c r="L111" s="244"/>
      <c r="M111" s="199">
        <v>0</v>
      </c>
      <c r="N111" s="200"/>
      <c r="O111" s="234"/>
      <c r="P111" s="244"/>
    </row>
    <row r="112" spans="1:16" ht="21.75" customHeight="1" x14ac:dyDescent="0.25">
      <c r="A112" s="339">
        <v>19</v>
      </c>
      <c r="B112" s="339" t="s">
        <v>445</v>
      </c>
      <c r="C112" s="234" t="s">
        <v>0</v>
      </c>
      <c r="D112" s="236"/>
      <c r="E112" s="236"/>
      <c r="F112" s="241"/>
      <c r="G112" s="241"/>
      <c r="H112" s="199">
        <f>H113</f>
        <v>0</v>
      </c>
      <c r="I112" s="201">
        <f>I113</f>
        <v>0</v>
      </c>
      <c r="J112" s="201"/>
      <c r="K112" s="239"/>
      <c r="L112" s="244"/>
      <c r="M112" s="199">
        <f>M113</f>
        <v>0</v>
      </c>
      <c r="N112" s="200"/>
      <c r="O112" s="234"/>
      <c r="P112" s="244"/>
    </row>
    <row r="113" spans="1:16" ht="256.5" customHeight="1" x14ac:dyDescent="0.25">
      <c r="A113" s="339"/>
      <c r="B113" s="339"/>
      <c r="C113" s="235" t="s">
        <v>51</v>
      </c>
      <c r="D113" s="236" t="s">
        <v>145</v>
      </c>
      <c r="E113" s="236" t="s">
        <v>146</v>
      </c>
      <c r="F113" s="241"/>
      <c r="G113" s="241"/>
      <c r="H113" s="199">
        <v>0</v>
      </c>
      <c r="I113" s="201"/>
      <c r="J113" s="201"/>
      <c r="K113" s="239" t="s">
        <v>606</v>
      </c>
      <c r="L113" s="239" t="s">
        <v>607</v>
      </c>
      <c r="M113" s="199">
        <v>0</v>
      </c>
      <c r="N113" s="200"/>
      <c r="O113" s="234"/>
      <c r="P113" s="244"/>
    </row>
    <row r="114" spans="1:16" ht="3.75" hidden="1" customHeight="1" x14ac:dyDescent="0.25">
      <c r="A114" s="339">
        <v>20</v>
      </c>
      <c r="B114" s="339" t="s">
        <v>437</v>
      </c>
      <c r="C114" s="235" t="s">
        <v>0</v>
      </c>
      <c r="D114" s="236"/>
      <c r="E114" s="236"/>
      <c r="F114" s="241"/>
      <c r="G114" s="241"/>
      <c r="H114" s="199">
        <v>0</v>
      </c>
      <c r="I114" s="201"/>
      <c r="J114" s="201">
        <v>0</v>
      </c>
      <c r="K114" s="239"/>
      <c r="L114" s="244"/>
      <c r="M114" s="199">
        <v>0</v>
      </c>
      <c r="N114" s="200"/>
      <c r="O114" s="234"/>
      <c r="P114" s="244"/>
    </row>
    <row r="115" spans="1:16" ht="28.5" customHeight="1" x14ac:dyDescent="0.25">
      <c r="A115" s="322"/>
      <c r="B115" s="322"/>
      <c r="C115" s="339" t="s">
        <v>309</v>
      </c>
      <c r="D115" s="343"/>
      <c r="E115" s="343"/>
      <c r="F115" s="413"/>
      <c r="G115" s="413"/>
      <c r="H115" s="403">
        <v>0</v>
      </c>
      <c r="I115" s="405"/>
      <c r="J115" s="405">
        <v>0</v>
      </c>
      <c r="K115" s="387" t="s">
        <v>604</v>
      </c>
      <c r="L115" s="387" t="s">
        <v>609</v>
      </c>
      <c r="M115" s="403">
        <v>0</v>
      </c>
      <c r="N115" s="411"/>
      <c r="O115" s="410"/>
      <c r="P115" s="419"/>
    </row>
    <row r="116" spans="1:16" ht="315.75" customHeight="1" x14ac:dyDescent="0.25">
      <c r="A116" s="322"/>
      <c r="B116" s="322"/>
      <c r="C116" s="322"/>
      <c r="D116" s="322"/>
      <c r="E116" s="322"/>
      <c r="F116" s="414"/>
      <c r="G116" s="414"/>
      <c r="H116" s="404"/>
      <c r="I116" s="407"/>
      <c r="J116" s="414"/>
      <c r="K116" s="363"/>
      <c r="L116" s="363"/>
      <c r="M116" s="404"/>
      <c r="N116" s="363"/>
      <c r="O116" s="363"/>
      <c r="P116" s="414"/>
    </row>
    <row r="117" spans="1:16" ht="39.75" customHeight="1" x14ac:dyDescent="0.25">
      <c r="A117" s="339">
        <v>21</v>
      </c>
      <c r="B117" s="339" t="s">
        <v>438</v>
      </c>
      <c r="C117" s="235" t="s">
        <v>0</v>
      </c>
      <c r="D117" s="236"/>
      <c r="E117" s="236"/>
      <c r="F117" s="241"/>
      <c r="G117" s="241"/>
      <c r="H117" s="199">
        <v>0</v>
      </c>
      <c r="I117" s="201"/>
      <c r="J117" s="201">
        <v>0</v>
      </c>
      <c r="K117" s="239"/>
      <c r="L117" s="239"/>
      <c r="M117" s="199">
        <v>0</v>
      </c>
      <c r="N117" s="200"/>
      <c r="O117" s="234"/>
      <c r="P117" s="244"/>
    </row>
    <row r="118" spans="1:16" ht="335.25" customHeight="1" x14ac:dyDescent="0.25">
      <c r="A118" s="322"/>
      <c r="B118" s="322"/>
      <c r="C118" s="235" t="s">
        <v>309</v>
      </c>
      <c r="D118" s="236" t="s">
        <v>145</v>
      </c>
      <c r="E118" s="236" t="s">
        <v>146</v>
      </c>
      <c r="F118" s="241"/>
      <c r="G118" s="241"/>
      <c r="H118" s="199">
        <v>0</v>
      </c>
      <c r="I118" s="201"/>
      <c r="J118" s="201">
        <v>0</v>
      </c>
      <c r="K118" s="239" t="s">
        <v>603</v>
      </c>
      <c r="L118" s="239" t="s">
        <v>602</v>
      </c>
      <c r="M118" s="199">
        <v>0</v>
      </c>
      <c r="N118" s="200"/>
      <c r="O118" s="234"/>
      <c r="P118" s="244"/>
    </row>
    <row r="119" spans="1:16" ht="30.75" customHeight="1" x14ac:dyDescent="0.25">
      <c r="A119" s="339">
        <v>22</v>
      </c>
      <c r="B119" s="339" t="s">
        <v>439</v>
      </c>
      <c r="C119" s="235" t="s">
        <v>0</v>
      </c>
      <c r="D119" s="236"/>
      <c r="E119" s="236"/>
      <c r="F119" s="241"/>
      <c r="G119" s="241"/>
      <c r="H119" s="199">
        <v>0</v>
      </c>
      <c r="I119" s="201"/>
      <c r="J119" s="201">
        <v>0</v>
      </c>
      <c r="K119" s="239"/>
      <c r="L119" s="239"/>
      <c r="M119" s="199">
        <v>0</v>
      </c>
      <c r="N119" s="200"/>
      <c r="O119" s="234"/>
      <c r="P119" s="244"/>
    </row>
    <row r="120" spans="1:16" ht="171.75" customHeight="1" x14ac:dyDescent="0.25">
      <c r="A120" s="322"/>
      <c r="B120" s="322"/>
      <c r="C120" s="235" t="s">
        <v>309</v>
      </c>
      <c r="D120" s="236" t="s">
        <v>145</v>
      </c>
      <c r="E120" s="236" t="s">
        <v>146</v>
      </c>
      <c r="F120" s="241"/>
      <c r="G120" s="241"/>
      <c r="H120" s="199">
        <v>0</v>
      </c>
      <c r="I120" s="201"/>
      <c r="J120" s="201">
        <v>0</v>
      </c>
      <c r="K120" s="239" t="s">
        <v>605</v>
      </c>
      <c r="L120" s="239" t="s">
        <v>608</v>
      </c>
      <c r="M120" s="199">
        <v>0</v>
      </c>
      <c r="N120" s="200"/>
      <c r="O120" s="234"/>
      <c r="P120" s="244"/>
    </row>
    <row r="121" spans="1:16" ht="33" customHeight="1" x14ac:dyDescent="0.25">
      <c r="A121" s="322">
        <v>23</v>
      </c>
      <c r="B121" s="322" t="s">
        <v>257</v>
      </c>
      <c r="C121" s="241" t="s">
        <v>0</v>
      </c>
      <c r="D121" s="241"/>
      <c r="E121" s="241"/>
      <c r="F121" s="241"/>
      <c r="G121" s="241"/>
      <c r="H121" s="201">
        <f>H122+H123</f>
        <v>2006.2</v>
      </c>
      <c r="I121" s="201">
        <f>I122+I123</f>
        <v>1900.8200000000002</v>
      </c>
      <c r="J121" s="201">
        <f>(I121*100)/H121</f>
        <v>94.747283421393689</v>
      </c>
      <c r="K121" s="239"/>
      <c r="L121" s="244"/>
      <c r="M121" s="201">
        <f>M122+M123</f>
        <v>2006.2</v>
      </c>
      <c r="N121" s="200">
        <f>N122+N123</f>
        <v>2006.1000000000001</v>
      </c>
      <c r="O121" s="234">
        <v>20</v>
      </c>
      <c r="P121" s="244"/>
    </row>
    <row r="122" spans="1:16" ht="54.75" customHeight="1" x14ac:dyDescent="0.25">
      <c r="A122" s="322"/>
      <c r="B122" s="322"/>
      <c r="C122" s="235" t="s">
        <v>51</v>
      </c>
      <c r="D122" s="236" t="s">
        <v>145</v>
      </c>
      <c r="E122" s="236" t="s">
        <v>146</v>
      </c>
      <c r="F122" s="241"/>
      <c r="G122" s="241"/>
      <c r="H122" s="199">
        <f>H124+H128+H130+H132+H138+H141+H143</f>
        <v>1908.2</v>
      </c>
      <c r="I122" s="201">
        <f>I126+I128+I131+I133+I144</f>
        <v>1802.92</v>
      </c>
      <c r="J122" s="201">
        <f>(I122*100)/H122</f>
        <v>94.482758620689651</v>
      </c>
      <c r="K122" s="239"/>
      <c r="L122" s="244"/>
      <c r="M122" s="199">
        <f>M124+M128+M130+M132+M138+M141+M143</f>
        <v>1908.2</v>
      </c>
      <c r="N122" s="200">
        <v>1908.2</v>
      </c>
      <c r="O122" s="234">
        <v>19</v>
      </c>
      <c r="P122" s="244"/>
    </row>
    <row r="123" spans="1:16" ht="88.5" customHeight="1" x14ac:dyDescent="0.25">
      <c r="A123" s="322"/>
      <c r="B123" s="322"/>
      <c r="C123" s="235" t="s">
        <v>383</v>
      </c>
      <c r="D123" s="236" t="s">
        <v>414</v>
      </c>
      <c r="E123" s="236" t="s">
        <v>141</v>
      </c>
      <c r="F123" s="241"/>
      <c r="G123" s="241"/>
      <c r="H123" s="199">
        <f>H129</f>
        <v>98</v>
      </c>
      <c r="I123" s="201">
        <f>I129</f>
        <v>97.9</v>
      </c>
      <c r="J123" s="201">
        <f>(I123*100)/H123</f>
        <v>99.897959183673464</v>
      </c>
      <c r="K123" s="239" t="s">
        <v>537</v>
      </c>
      <c r="L123" s="239" t="s">
        <v>538</v>
      </c>
      <c r="M123" s="199">
        <f>M129</f>
        <v>98</v>
      </c>
      <c r="N123" s="200">
        <v>97.9</v>
      </c>
      <c r="O123" s="234">
        <v>1</v>
      </c>
      <c r="P123" s="244"/>
    </row>
    <row r="124" spans="1:16" ht="27.75" customHeight="1" x14ac:dyDescent="0.25">
      <c r="A124" s="339">
        <v>24</v>
      </c>
      <c r="B124" s="339" t="s">
        <v>258</v>
      </c>
      <c r="C124" s="235" t="s">
        <v>0</v>
      </c>
      <c r="D124" s="236"/>
      <c r="E124" s="236"/>
      <c r="F124" s="241"/>
      <c r="G124" s="241"/>
      <c r="H124" s="199">
        <f>H125</f>
        <v>34.5</v>
      </c>
      <c r="I124" s="201">
        <f>I125</f>
        <v>0</v>
      </c>
      <c r="J124" s="201">
        <f t="shared" si="4"/>
        <v>0</v>
      </c>
      <c r="K124" s="239"/>
      <c r="L124" s="244"/>
      <c r="M124" s="199">
        <f>M125</f>
        <v>34.5</v>
      </c>
      <c r="N124" s="200">
        <f>N125</f>
        <v>34.5</v>
      </c>
      <c r="O124" s="234">
        <v>1</v>
      </c>
      <c r="P124" s="244"/>
    </row>
    <row r="125" spans="1:16" x14ac:dyDescent="0.25">
      <c r="A125" s="339"/>
      <c r="B125" s="339"/>
      <c r="C125" s="339" t="s">
        <v>51</v>
      </c>
      <c r="D125" s="343" t="s">
        <v>145</v>
      </c>
      <c r="E125" s="343" t="s">
        <v>146</v>
      </c>
      <c r="F125" s="413"/>
      <c r="G125" s="413"/>
      <c r="H125" s="403">
        <v>34.5</v>
      </c>
      <c r="I125" s="405">
        <v>0</v>
      </c>
      <c r="J125" s="405">
        <f t="shared" si="4"/>
        <v>0</v>
      </c>
      <c r="K125" s="387" t="s">
        <v>521</v>
      </c>
      <c r="L125" s="387" t="s">
        <v>533</v>
      </c>
      <c r="M125" s="403">
        <v>34.5</v>
      </c>
      <c r="N125" s="411">
        <v>34.5</v>
      </c>
      <c r="O125" s="410">
        <v>1</v>
      </c>
      <c r="P125" s="387"/>
    </row>
    <row r="126" spans="1:16" ht="95.25" customHeight="1" x14ac:dyDescent="0.25">
      <c r="A126" s="339"/>
      <c r="B126" s="339"/>
      <c r="C126" s="322"/>
      <c r="D126" s="322"/>
      <c r="E126" s="322"/>
      <c r="F126" s="414"/>
      <c r="G126" s="414"/>
      <c r="H126" s="404"/>
      <c r="I126" s="407"/>
      <c r="J126" s="414"/>
      <c r="K126" s="363"/>
      <c r="L126" s="414"/>
      <c r="M126" s="404"/>
      <c r="N126" s="412"/>
      <c r="O126" s="363"/>
      <c r="P126" s="416"/>
    </row>
    <row r="127" spans="1:16" ht="28.5" customHeight="1" x14ac:dyDescent="0.25">
      <c r="A127" s="339">
        <v>25</v>
      </c>
      <c r="B127" s="339" t="s">
        <v>397</v>
      </c>
      <c r="C127" s="235" t="s">
        <v>0</v>
      </c>
      <c r="D127" s="236"/>
      <c r="E127" s="236"/>
      <c r="F127" s="241"/>
      <c r="G127" s="241"/>
      <c r="H127" s="199">
        <f>SUM(H128:H129)</f>
        <v>1530.01</v>
      </c>
      <c r="I127" s="201">
        <f>I128+I129</f>
        <v>1529.91</v>
      </c>
      <c r="J127" s="201">
        <f t="shared" si="4"/>
        <v>99.993464095005919</v>
      </c>
      <c r="K127" s="239"/>
      <c r="L127" s="244"/>
      <c r="M127" s="199">
        <f>SUM(M128:M129)</f>
        <v>1530.01</v>
      </c>
      <c r="N127" s="200">
        <f>N128+N129</f>
        <v>1529.91</v>
      </c>
      <c r="O127" s="234">
        <v>14</v>
      </c>
      <c r="P127" s="244"/>
    </row>
    <row r="128" spans="1:16" ht="381" customHeight="1" x14ac:dyDescent="0.25">
      <c r="A128" s="339"/>
      <c r="B128" s="339"/>
      <c r="C128" s="235" t="s">
        <v>51</v>
      </c>
      <c r="D128" s="236" t="s">
        <v>144</v>
      </c>
      <c r="E128" s="236" t="s">
        <v>152</v>
      </c>
      <c r="F128" s="241"/>
      <c r="G128" s="241"/>
      <c r="H128" s="199">
        <v>1432.01</v>
      </c>
      <c r="I128" s="201">
        <v>1432.01</v>
      </c>
      <c r="J128" s="201">
        <f t="shared" si="4"/>
        <v>100</v>
      </c>
      <c r="K128" s="252" t="s">
        <v>522</v>
      </c>
      <c r="L128" s="252" t="s">
        <v>543</v>
      </c>
      <c r="M128" s="199">
        <v>1432.01</v>
      </c>
      <c r="N128" s="200">
        <v>1432.01</v>
      </c>
      <c r="O128" s="234">
        <v>13</v>
      </c>
      <c r="P128" s="239"/>
    </row>
    <row r="129" spans="1:16" ht="107.25" customHeight="1" x14ac:dyDescent="0.25">
      <c r="A129" s="235"/>
      <c r="B129" s="235"/>
      <c r="C129" s="235" t="s">
        <v>334</v>
      </c>
      <c r="D129" s="236" t="s">
        <v>414</v>
      </c>
      <c r="E129" s="236" t="s">
        <v>141</v>
      </c>
      <c r="F129" s="241"/>
      <c r="G129" s="241"/>
      <c r="H129" s="199">
        <v>98</v>
      </c>
      <c r="I129" s="201">
        <v>97.9</v>
      </c>
      <c r="J129" s="201">
        <f t="shared" si="4"/>
        <v>99.897959183673464</v>
      </c>
      <c r="K129" s="252" t="s">
        <v>541</v>
      </c>
      <c r="L129" s="252" t="s">
        <v>542</v>
      </c>
      <c r="M129" s="199">
        <v>98</v>
      </c>
      <c r="N129" s="200">
        <v>97.9</v>
      </c>
      <c r="O129" s="234">
        <v>1</v>
      </c>
      <c r="P129" s="244"/>
    </row>
    <row r="130" spans="1:16" ht="50.25" customHeight="1" x14ac:dyDescent="0.25">
      <c r="A130" s="339">
        <v>26</v>
      </c>
      <c r="B130" s="339" t="s">
        <v>440</v>
      </c>
      <c r="C130" s="235" t="s">
        <v>0</v>
      </c>
      <c r="D130" s="236"/>
      <c r="E130" s="236"/>
      <c r="F130" s="241"/>
      <c r="G130" s="241"/>
      <c r="H130" s="199">
        <f>H131</f>
        <v>0</v>
      </c>
      <c r="I130" s="201">
        <f>I131</f>
        <v>0</v>
      </c>
      <c r="J130" s="201"/>
      <c r="K130" s="239"/>
      <c r="L130" s="244"/>
      <c r="M130" s="199">
        <f>M131</f>
        <v>0</v>
      </c>
      <c r="N130" s="200">
        <f>N131</f>
        <v>0</v>
      </c>
      <c r="O130" s="234"/>
      <c r="P130" s="244"/>
    </row>
    <row r="131" spans="1:16" ht="53.25" customHeight="1" x14ac:dyDescent="0.25">
      <c r="A131" s="339"/>
      <c r="B131" s="339"/>
      <c r="C131" s="235" t="s">
        <v>51</v>
      </c>
      <c r="D131" s="236" t="s">
        <v>153</v>
      </c>
      <c r="E131" s="236" t="s">
        <v>154</v>
      </c>
      <c r="F131" s="241"/>
      <c r="G131" s="241"/>
      <c r="H131" s="199">
        <v>0</v>
      </c>
      <c r="I131" s="201"/>
      <c r="J131" s="201"/>
      <c r="K131" s="239"/>
      <c r="L131" s="244"/>
      <c r="M131" s="199">
        <v>0</v>
      </c>
      <c r="N131" s="200"/>
      <c r="O131" s="234"/>
      <c r="P131" s="244"/>
    </row>
    <row r="132" spans="1:16" ht="30" customHeight="1" x14ac:dyDescent="0.25">
      <c r="A132" s="339">
        <v>27</v>
      </c>
      <c r="B132" s="339" t="s">
        <v>259</v>
      </c>
      <c r="C132" s="235" t="s">
        <v>0</v>
      </c>
      <c r="D132" s="236"/>
      <c r="E132" s="236"/>
      <c r="F132" s="241"/>
      <c r="G132" s="241"/>
      <c r="H132" s="199">
        <f>H133</f>
        <v>301.69</v>
      </c>
      <c r="I132" s="201">
        <f>I133</f>
        <v>230.91</v>
      </c>
      <c r="J132" s="201">
        <f t="shared" si="4"/>
        <v>76.538831250621499</v>
      </c>
      <c r="K132" s="239"/>
      <c r="L132" s="244"/>
      <c r="M132" s="199">
        <f>M133</f>
        <v>301.69</v>
      </c>
      <c r="N132" s="200">
        <f>N133</f>
        <v>301.70999999999998</v>
      </c>
      <c r="O132" s="234">
        <v>5</v>
      </c>
      <c r="P132" s="244"/>
    </row>
    <row r="133" spans="1:16" ht="123" customHeight="1" x14ac:dyDescent="0.25">
      <c r="A133" s="339"/>
      <c r="B133" s="339"/>
      <c r="C133" s="235" t="s">
        <v>51</v>
      </c>
      <c r="D133" s="236" t="s">
        <v>155</v>
      </c>
      <c r="E133" s="236" t="s">
        <v>141</v>
      </c>
      <c r="F133" s="241"/>
      <c r="G133" s="241"/>
      <c r="H133" s="199">
        <v>301.69</v>
      </c>
      <c r="I133" s="201">
        <v>230.91</v>
      </c>
      <c r="J133" s="201">
        <f t="shared" si="4"/>
        <v>76.538831250621499</v>
      </c>
      <c r="K133" s="239" t="s">
        <v>524</v>
      </c>
      <c r="L133" s="239" t="s">
        <v>585</v>
      </c>
      <c r="M133" s="199">
        <v>301.69</v>
      </c>
      <c r="N133" s="200">
        <v>301.70999999999998</v>
      </c>
      <c r="O133" s="234">
        <v>5</v>
      </c>
      <c r="P133" s="253"/>
    </row>
    <row r="134" spans="1:16" ht="0.75" hidden="1" customHeight="1" x14ac:dyDescent="0.25">
      <c r="A134" s="339">
        <v>28</v>
      </c>
      <c r="B134" s="339" t="s">
        <v>260</v>
      </c>
      <c r="C134" s="235" t="s">
        <v>0</v>
      </c>
      <c r="D134" s="236"/>
      <c r="E134" s="236"/>
      <c r="F134" s="241"/>
      <c r="G134" s="241"/>
      <c r="H134" s="199">
        <f>H135+H137</f>
        <v>0</v>
      </c>
      <c r="I134" s="201"/>
      <c r="J134" s="201" t="e">
        <f t="shared" si="4"/>
        <v>#DIV/0!</v>
      </c>
      <c r="K134" s="239"/>
      <c r="L134" s="244"/>
      <c r="M134" s="199">
        <f>M135+M137</f>
        <v>0</v>
      </c>
      <c r="N134" s="200"/>
      <c r="O134" s="234"/>
      <c r="P134" s="244"/>
    </row>
    <row r="135" spans="1:16" ht="21.75" hidden="1" customHeight="1" x14ac:dyDescent="0.25">
      <c r="A135" s="322"/>
      <c r="B135" s="339"/>
      <c r="C135" s="339" t="s">
        <v>340</v>
      </c>
      <c r="D135" s="343" t="s">
        <v>155</v>
      </c>
      <c r="E135" s="343" t="s">
        <v>141</v>
      </c>
      <c r="F135" s="241"/>
      <c r="G135" s="241"/>
      <c r="H135" s="403"/>
      <c r="I135" s="201"/>
      <c r="J135" s="201" t="e">
        <f t="shared" si="4"/>
        <v>#DIV/0!</v>
      </c>
      <c r="K135" s="239"/>
      <c r="L135" s="244"/>
      <c r="M135" s="403"/>
      <c r="N135" s="200"/>
      <c r="O135" s="234"/>
      <c r="P135" s="244"/>
    </row>
    <row r="136" spans="1:16" ht="15.75" hidden="1" customHeight="1" x14ac:dyDescent="0.25">
      <c r="A136" s="322"/>
      <c r="B136" s="380"/>
      <c r="C136" s="322"/>
      <c r="D136" s="322"/>
      <c r="E136" s="322"/>
      <c r="F136" s="241"/>
      <c r="G136" s="241"/>
      <c r="H136" s="404"/>
      <c r="I136" s="201"/>
      <c r="J136" s="201" t="e">
        <f t="shared" ref="J136:J144" si="11">(I136*100)/H136</f>
        <v>#DIV/0!</v>
      </c>
      <c r="K136" s="239"/>
      <c r="L136" s="244"/>
      <c r="M136" s="404"/>
      <c r="N136" s="200"/>
      <c r="O136" s="234"/>
      <c r="P136" s="244"/>
    </row>
    <row r="137" spans="1:16" ht="15.75" hidden="1" customHeight="1" x14ac:dyDescent="0.25">
      <c r="A137" s="322"/>
      <c r="B137" s="322"/>
      <c r="C137" s="322"/>
      <c r="D137" s="322"/>
      <c r="E137" s="322"/>
      <c r="F137" s="241"/>
      <c r="G137" s="241"/>
      <c r="H137" s="404"/>
      <c r="I137" s="201"/>
      <c r="J137" s="201" t="e">
        <f t="shared" si="11"/>
        <v>#DIV/0!</v>
      </c>
      <c r="K137" s="239"/>
      <c r="L137" s="244"/>
      <c r="M137" s="404"/>
      <c r="N137" s="200"/>
      <c r="O137" s="234"/>
      <c r="P137" s="244"/>
    </row>
    <row r="138" spans="1:16" ht="15.75" hidden="1" customHeight="1" x14ac:dyDescent="0.25">
      <c r="A138" s="339">
        <v>29</v>
      </c>
      <c r="B138" s="339" t="s">
        <v>395</v>
      </c>
      <c r="C138" s="235" t="s">
        <v>0</v>
      </c>
      <c r="D138" s="236"/>
      <c r="E138" s="236"/>
      <c r="F138" s="241"/>
      <c r="G138" s="241"/>
      <c r="H138" s="199">
        <f>H139</f>
        <v>0</v>
      </c>
      <c r="I138" s="201"/>
      <c r="J138" s="201" t="e">
        <f t="shared" si="11"/>
        <v>#DIV/0!</v>
      </c>
      <c r="K138" s="239"/>
      <c r="L138" s="244"/>
      <c r="M138" s="199">
        <f>M139</f>
        <v>0</v>
      </c>
      <c r="N138" s="200"/>
      <c r="O138" s="234"/>
      <c r="P138" s="244"/>
    </row>
    <row r="139" spans="1:16" ht="69" hidden="1" customHeight="1" x14ac:dyDescent="0.25">
      <c r="A139" s="339"/>
      <c r="B139" s="339"/>
      <c r="C139" s="339" t="s">
        <v>51</v>
      </c>
      <c r="D139" s="343" t="s">
        <v>144</v>
      </c>
      <c r="E139" s="343" t="s">
        <v>141</v>
      </c>
      <c r="F139" s="241"/>
      <c r="G139" s="241"/>
      <c r="H139" s="408">
        <v>0</v>
      </c>
      <c r="I139" s="201"/>
      <c r="J139" s="201" t="e">
        <f t="shared" si="11"/>
        <v>#DIV/0!</v>
      </c>
      <c r="K139" s="239"/>
      <c r="L139" s="244"/>
      <c r="M139" s="408">
        <v>0</v>
      </c>
      <c r="N139" s="200"/>
      <c r="O139" s="234"/>
      <c r="P139" s="244"/>
    </row>
    <row r="140" spans="1:16" ht="15.75" hidden="1" customHeight="1" x14ac:dyDescent="0.25">
      <c r="A140" s="322"/>
      <c r="B140" s="240"/>
      <c r="C140" s="322"/>
      <c r="D140" s="322"/>
      <c r="E140" s="322"/>
      <c r="F140" s="241"/>
      <c r="G140" s="241"/>
      <c r="H140" s="409"/>
      <c r="I140" s="201"/>
      <c r="J140" s="201" t="e">
        <f t="shared" si="11"/>
        <v>#DIV/0!</v>
      </c>
      <c r="K140" s="239"/>
      <c r="L140" s="244"/>
      <c r="M140" s="409"/>
      <c r="N140" s="200"/>
      <c r="O140" s="234"/>
      <c r="P140" s="244"/>
    </row>
    <row r="141" spans="1:16" ht="1.5" customHeight="1" x14ac:dyDescent="0.25">
      <c r="A141" s="339">
        <v>30</v>
      </c>
      <c r="B141" s="339" t="s">
        <v>545</v>
      </c>
      <c r="C141" s="235" t="s">
        <v>0</v>
      </c>
      <c r="D141" s="236"/>
      <c r="E141" s="236"/>
      <c r="F141" s="241"/>
      <c r="G141" s="241"/>
      <c r="H141" s="199">
        <f>H142</f>
        <v>0</v>
      </c>
      <c r="I141" s="201"/>
      <c r="J141" s="201" t="e">
        <f t="shared" si="11"/>
        <v>#DIV/0!</v>
      </c>
      <c r="K141" s="239"/>
      <c r="L141" s="244"/>
      <c r="M141" s="199">
        <f>M142</f>
        <v>0</v>
      </c>
      <c r="N141" s="200"/>
      <c r="O141" s="234"/>
      <c r="P141" s="244"/>
    </row>
    <row r="142" spans="1:16" ht="195.75" customHeight="1" x14ac:dyDescent="0.25">
      <c r="A142" s="339"/>
      <c r="B142" s="339"/>
      <c r="C142" s="235" t="s">
        <v>51</v>
      </c>
      <c r="D142" s="236" t="s">
        <v>140</v>
      </c>
      <c r="E142" s="236" t="s">
        <v>158</v>
      </c>
      <c r="F142" s="241"/>
      <c r="G142" s="241"/>
      <c r="H142" s="199">
        <v>0</v>
      </c>
      <c r="I142" s="201"/>
      <c r="J142" s="254" t="e">
        <f t="shared" si="11"/>
        <v>#DIV/0!</v>
      </c>
      <c r="K142" s="239"/>
      <c r="L142" s="244"/>
      <c r="M142" s="199">
        <v>0</v>
      </c>
      <c r="N142" s="200">
        <v>0</v>
      </c>
      <c r="O142" s="234"/>
      <c r="P142" s="244"/>
    </row>
    <row r="143" spans="1:16" ht="27" customHeight="1" x14ac:dyDescent="0.25">
      <c r="A143" s="339">
        <v>28</v>
      </c>
      <c r="B143" s="339" t="s">
        <v>544</v>
      </c>
      <c r="C143" s="235" t="s">
        <v>0</v>
      </c>
      <c r="D143" s="236"/>
      <c r="E143" s="236"/>
      <c r="F143" s="241"/>
      <c r="G143" s="241"/>
      <c r="H143" s="199">
        <f>H144</f>
        <v>140</v>
      </c>
      <c r="I143" s="201">
        <f>I144</f>
        <v>140</v>
      </c>
      <c r="J143" s="201">
        <f t="shared" si="11"/>
        <v>100</v>
      </c>
      <c r="K143" s="239"/>
      <c r="L143" s="244"/>
      <c r="M143" s="199">
        <f>M144</f>
        <v>140</v>
      </c>
      <c r="N143" s="200">
        <f>N144</f>
        <v>140</v>
      </c>
      <c r="O143" s="234">
        <v>1</v>
      </c>
      <c r="P143" s="244"/>
    </row>
    <row r="144" spans="1:16" ht="101.25" customHeight="1" x14ac:dyDescent="0.25">
      <c r="A144" s="339"/>
      <c r="B144" s="339"/>
      <c r="C144" s="235" t="s">
        <v>51</v>
      </c>
      <c r="D144" s="236" t="s">
        <v>145</v>
      </c>
      <c r="E144" s="236" t="s">
        <v>146</v>
      </c>
      <c r="F144" s="241"/>
      <c r="G144" s="241"/>
      <c r="H144" s="199">
        <v>140</v>
      </c>
      <c r="I144" s="201">
        <v>140</v>
      </c>
      <c r="J144" s="201">
        <f t="shared" si="11"/>
        <v>100</v>
      </c>
      <c r="K144" s="239" t="s">
        <v>523</v>
      </c>
      <c r="L144" s="239" t="s">
        <v>532</v>
      </c>
      <c r="M144" s="199">
        <v>140</v>
      </c>
      <c r="N144" s="200">
        <v>140</v>
      </c>
      <c r="O144" s="234">
        <v>1</v>
      </c>
      <c r="P144" s="244"/>
    </row>
    <row r="145" spans="1:16" x14ac:dyDescent="0.25">
      <c r="C145" s="12"/>
    </row>
    <row r="146" spans="1:16" s="182" customFormat="1" ht="28.5" customHeight="1" x14ac:dyDescent="0.3">
      <c r="A146" s="440" t="s">
        <v>506</v>
      </c>
      <c r="B146" s="440"/>
      <c r="C146" s="440"/>
      <c r="D146" s="259"/>
      <c r="E146" s="439" t="s">
        <v>507</v>
      </c>
      <c r="F146" s="439"/>
      <c r="G146" s="439"/>
      <c r="H146" s="439"/>
      <c r="I146" s="439"/>
      <c r="J146" s="439"/>
      <c r="K146" s="439"/>
      <c r="L146" s="439"/>
      <c r="M146" s="439"/>
      <c r="N146" s="439"/>
      <c r="O146" s="439"/>
      <c r="P146" s="439"/>
    </row>
    <row r="148" spans="1:16" x14ac:dyDescent="0.25">
      <c r="B148" s="438" t="s">
        <v>591</v>
      </c>
      <c r="C148" s="438"/>
    </row>
    <row r="149" spans="1:16" s="228" customFormat="1" ht="12.75" x14ac:dyDescent="0.2">
      <c r="B149" s="228" t="s">
        <v>592</v>
      </c>
      <c r="C149" s="260"/>
      <c r="H149" s="261"/>
      <c r="I149" s="261"/>
      <c r="K149" s="262"/>
      <c r="M149" s="263"/>
      <c r="N149" s="264"/>
      <c r="O149" s="262"/>
    </row>
  </sheetData>
  <mergeCells count="188">
    <mergeCell ref="E146:P146"/>
    <mergeCell ref="A146:C146"/>
    <mergeCell ref="A35:A41"/>
    <mergeCell ref="B35:B41"/>
    <mergeCell ref="A42:A48"/>
    <mergeCell ref="B42:B48"/>
    <mergeCell ref="A49:A50"/>
    <mergeCell ref="B49:B50"/>
    <mergeCell ref="A98:A99"/>
    <mergeCell ref="B98:B99"/>
    <mergeCell ref="A100:A107"/>
    <mergeCell ref="B100:B107"/>
    <mergeCell ref="A108:A109"/>
    <mergeCell ref="B108:B109"/>
    <mergeCell ref="B85:B87"/>
    <mergeCell ref="C86:C88"/>
    <mergeCell ref="A90:A97"/>
    <mergeCell ref="B90:B97"/>
    <mergeCell ref="A121:A123"/>
    <mergeCell ref="B121:B123"/>
    <mergeCell ref="B66:B67"/>
    <mergeCell ref="A64:A65"/>
    <mergeCell ref="A138:A140"/>
    <mergeCell ref="B138:B139"/>
    <mergeCell ref="A10:A20"/>
    <mergeCell ref="B10:B20"/>
    <mergeCell ref="D59:D63"/>
    <mergeCell ref="A51:A52"/>
    <mergeCell ref="B51:B52"/>
    <mergeCell ref="A53:A55"/>
    <mergeCell ref="B53:B55"/>
    <mergeCell ref="C54:C55"/>
    <mergeCell ref="D54:D55"/>
    <mergeCell ref="A56:A57"/>
    <mergeCell ref="B56:B57"/>
    <mergeCell ref="A58:A63"/>
    <mergeCell ref="B58:B63"/>
    <mergeCell ref="C59:C63"/>
    <mergeCell ref="B148:C148"/>
    <mergeCell ref="A21:A32"/>
    <mergeCell ref="B21:B32"/>
    <mergeCell ref="C29:C30"/>
    <mergeCell ref="A33:A34"/>
    <mergeCell ref="B33:B34"/>
    <mergeCell ref="A124:A126"/>
    <mergeCell ref="B124:B126"/>
    <mergeCell ref="A143:A144"/>
    <mergeCell ref="B143:B144"/>
    <mergeCell ref="A141:A142"/>
    <mergeCell ref="B141:B142"/>
    <mergeCell ref="B136:B137"/>
    <mergeCell ref="B130:B131"/>
    <mergeCell ref="A119:A120"/>
    <mergeCell ref="B119:B120"/>
    <mergeCell ref="A110:A111"/>
    <mergeCell ref="B110:B111"/>
    <mergeCell ref="A112:A113"/>
    <mergeCell ref="B112:B113"/>
    <mergeCell ref="A114:A116"/>
    <mergeCell ref="B114:B116"/>
    <mergeCell ref="B64:B65"/>
    <mergeCell ref="A66:A84"/>
    <mergeCell ref="J29:J30"/>
    <mergeCell ref="F29:F30"/>
    <mergeCell ref="G29:G30"/>
    <mergeCell ref="K29:K30"/>
    <mergeCell ref="M59:M63"/>
    <mergeCell ref="M86:M88"/>
    <mergeCell ref="A85:A89"/>
    <mergeCell ref="A117:A118"/>
    <mergeCell ref="B117:B118"/>
    <mergeCell ref="D86:D89"/>
    <mergeCell ref="E86:E89"/>
    <mergeCell ref="D67:D84"/>
    <mergeCell ref="E67:E84"/>
    <mergeCell ref="C67:C84"/>
    <mergeCell ref="F54:F55"/>
    <mergeCell ref="G54:G55"/>
    <mergeCell ref="L29:L30"/>
    <mergeCell ref="H54:H55"/>
    <mergeCell ref="H59:H63"/>
    <mergeCell ref="H86:H88"/>
    <mergeCell ref="H115:H116"/>
    <mergeCell ref="K67:K84"/>
    <mergeCell ref="L67:L84"/>
    <mergeCell ref="C139:C140"/>
    <mergeCell ref="D139:D140"/>
    <mergeCell ref="E139:E140"/>
    <mergeCell ref="A134:A137"/>
    <mergeCell ref="B134:B135"/>
    <mergeCell ref="A127:A128"/>
    <mergeCell ref="B127:B128"/>
    <mergeCell ref="A130:A131"/>
    <mergeCell ref="A132:A133"/>
    <mergeCell ref="B132:B133"/>
    <mergeCell ref="A1:P5"/>
    <mergeCell ref="K7:K8"/>
    <mergeCell ref="L7:L8"/>
    <mergeCell ref="M7:M8"/>
    <mergeCell ref="N7:N8"/>
    <mergeCell ref="O7:O8"/>
    <mergeCell ref="P6:P8"/>
    <mergeCell ref="H6:J6"/>
    <mergeCell ref="D6:E6"/>
    <mergeCell ref="K6:L6"/>
    <mergeCell ref="F6:G6"/>
    <mergeCell ref="M6:O6"/>
    <mergeCell ref="F7:F8"/>
    <mergeCell ref="G7:G8"/>
    <mergeCell ref="H7:H8"/>
    <mergeCell ref="I7:I8"/>
    <mergeCell ref="J7:J8"/>
    <mergeCell ref="E7:E8"/>
    <mergeCell ref="B6:B8"/>
    <mergeCell ref="C6:C8"/>
    <mergeCell ref="D7:D8"/>
    <mergeCell ref="P29:P30"/>
    <mergeCell ref="D29:D30"/>
    <mergeCell ref="E29:E30"/>
    <mergeCell ref="A6:A8"/>
    <mergeCell ref="P54:P55"/>
    <mergeCell ref="N59:N63"/>
    <mergeCell ref="O59:O63"/>
    <mergeCell ref="P59:P63"/>
    <mergeCell ref="N29:N30"/>
    <mergeCell ref="E59:E63"/>
    <mergeCell ref="K54:K55"/>
    <mergeCell ref="L54:L55"/>
    <mergeCell ref="F59:F63"/>
    <mergeCell ref="G59:G63"/>
    <mergeCell ref="I59:I63"/>
    <mergeCell ref="J59:J63"/>
    <mergeCell ref="E54:E55"/>
    <mergeCell ref="J54:J55"/>
    <mergeCell ref="O29:O30"/>
    <mergeCell ref="K59:K63"/>
    <mergeCell ref="L59:L63"/>
    <mergeCell ref="M29:M30"/>
    <mergeCell ref="M54:M55"/>
    <mergeCell ref="H29:H30"/>
    <mergeCell ref="P67:P71"/>
    <mergeCell ref="F86:F88"/>
    <mergeCell ref="G86:G88"/>
    <mergeCell ref="J86:J88"/>
    <mergeCell ref="N86:N88"/>
    <mergeCell ref="O86:O88"/>
    <mergeCell ref="P86:P88"/>
    <mergeCell ref="C135:C137"/>
    <mergeCell ref="D135:D137"/>
    <mergeCell ref="E135:E137"/>
    <mergeCell ref="E125:E126"/>
    <mergeCell ref="C125:C126"/>
    <mergeCell ref="D125:D126"/>
    <mergeCell ref="C115:C116"/>
    <mergeCell ref="D115:D116"/>
    <mergeCell ref="E115:E116"/>
    <mergeCell ref="P125:P126"/>
    <mergeCell ref="H135:H137"/>
    <mergeCell ref="K86:K88"/>
    <mergeCell ref="L86:L88"/>
    <mergeCell ref="M115:M116"/>
    <mergeCell ref="M125:M126"/>
    <mergeCell ref="M135:M137"/>
    <mergeCell ref="P115:P116"/>
    <mergeCell ref="H125:H126"/>
    <mergeCell ref="I86:I88"/>
    <mergeCell ref="I29:I30"/>
    <mergeCell ref="I54:I55"/>
    <mergeCell ref="M139:M140"/>
    <mergeCell ref="O54:O55"/>
    <mergeCell ref="N54:N55"/>
    <mergeCell ref="O125:O126"/>
    <mergeCell ref="F115:F116"/>
    <mergeCell ref="G115:G116"/>
    <mergeCell ref="I115:I116"/>
    <mergeCell ref="J115:J116"/>
    <mergeCell ref="K115:K116"/>
    <mergeCell ref="L115:L116"/>
    <mergeCell ref="N115:N116"/>
    <mergeCell ref="O115:O116"/>
    <mergeCell ref="F125:F126"/>
    <mergeCell ref="G125:G126"/>
    <mergeCell ref="I125:I126"/>
    <mergeCell ref="J125:J126"/>
    <mergeCell ref="K125:K126"/>
    <mergeCell ref="L125:L126"/>
    <mergeCell ref="N125:N126"/>
    <mergeCell ref="H139:H140"/>
  </mergeCells>
  <pageMargins left="0.39370078740157483" right="0.51181102362204722" top="0.74803149606299213" bottom="0.39370078740157483" header="0.31496062992125984" footer="0.31496062992125984"/>
  <pageSetup paperSize="9" scale="47" fitToHeight="0" orientation="landscape" r:id="rId1"/>
  <rowBreaks count="7" manualBreakCount="7">
    <brk id="32" max="15" man="1"/>
    <brk id="44" max="15" man="1"/>
    <brk id="57" max="15" man="1"/>
    <brk id="97" max="15" man="1"/>
    <brk id="113" max="15" man="1"/>
    <brk id="120" max="15" man="1"/>
    <brk id="141" max="15" man="1"/>
  </rowBreaks>
  <ignoredErrors>
    <ignoredError sqref="J33" evalError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30"/>
  <sheetViews>
    <sheetView view="pageBreakPreview" topLeftCell="A31" zoomScale="60" zoomScaleNormal="75" workbookViewId="0">
      <selection activeCell="G109" sqref="G109"/>
    </sheetView>
  </sheetViews>
  <sheetFormatPr defaultRowHeight="15.75" x14ac:dyDescent="0.25"/>
  <cols>
    <col min="1" max="1" width="21.5703125" style="76" customWidth="1"/>
    <col min="2" max="2" width="46.85546875" style="76" customWidth="1"/>
    <col min="3" max="3" width="21.7109375" style="76" customWidth="1"/>
    <col min="4" max="4" width="21.42578125" style="130" customWidth="1"/>
    <col min="5" max="5" width="16.140625" style="76" customWidth="1"/>
    <col min="6" max="6" width="20.140625" style="130" customWidth="1"/>
    <col min="7" max="7" width="19.42578125" style="223" customWidth="1"/>
    <col min="8" max="8" width="18.85546875" style="130" customWidth="1"/>
    <col min="9" max="9" width="16.85546875" style="76" customWidth="1"/>
    <col min="10" max="10" width="18" style="76" customWidth="1"/>
    <col min="11" max="11" width="14.28515625" style="76" customWidth="1"/>
    <col min="12" max="16384" width="9.140625" style="76"/>
  </cols>
  <sheetData>
    <row r="1" spans="1:11" ht="18.75" x14ac:dyDescent="0.3">
      <c r="D1" s="38"/>
      <c r="E1" s="204"/>
      <c r="F1" s="38"/>
      <c r="G1" s="38"/>
      <c r="H1" s="38"/>
      <c r="I1" s="204"/>
      <c r="J1" s="204" t="s">
        <v>482</v>
      </c>
    </row>
    <row r="2" spans="1:11" ht="12.75" x14ac:dyDescent="0.2">
      <c r="A2" s="428" t="s">
        <v>597</v>
      </c>
      <c r="B2" s="455"/>
      <c r="C2" s="455"/>
      <c r="D2" s="455"/>
      <c r="E2" s="455"/>
      <c r="F2" s="455"/>
      <c r="G2" s="455"/>
      <c r="H2" s="455"/>
      <c r="I2" s="455"/>
      <c r="J2" s="455"/>
    </row>
    <row r="3" spans="1:11" ht="12.75" x14ac:dyDescent="0.2">
      <c r="A3" s="455"/>
      <c r="B3" s="455"/>
      <c r="C3" s="455"/>
      <c r="D3" s="455"/>
      <c r="E3" s="455"/>
      <c r="F3" s="455"/>
      <c r="G3" s="455"/>
      <c r="H3" s="455"/>
      <c r="I3" s="455"/>
      <c r="J3" s="455"/>
    </row>
    <row r="4" spans="1:11" ht="57.75" customHeight="1" x14ac:dyDescent="0.2">
      <c r="A4" s="456"/>
      <c r="B4" s="456"/>
      <c r="C4" s="456"/>
      <c r="D4" s="456"/>
      <c r="E4" s="456"/>
      <c r="F4" s="456"/>
      <c r="G4" s="456"/>
      <c r="H4" s="456"/>
      <c r="I4" s="456"/>
      <c r="J4" s="456"/>
    </row>
    <row r="5" spans="1:11" ht="30.75" customHeight="1" x14ac:dyDescent="0.2">
      <c r="A5" s="410" t="s">
        <v>6</v>
      </c>
      <c r="B5" s="444" t="s">
        <v>41</v>
      </c>
      <c r="C5" s="410" t="s">
        <v>577</v>
      </c>
      <c r="D5" s="319" t="s">
        <v>531</v>
      </c>
      <c r="E5" s="432"/>
      <c r="F5" s="432"/>
      <c r="G5" s="302"/>
      <c r="H5" s="302"/>
      <c r="I5" s="302"/>
      <c r="J5" s="303"/>
    </row>
    <row r="6" spans="1:11" ht="12.75" customHeight="1" x14ac:dyDescent="0.2">
      <c r="A6" s="373"/>
      <c r="B6" s="373"/>
      <c r="C6" s="373"/>
      <c r="D6" s="445" t="s">
        <v>466</v>
      </c>
      <c r="E6" s="319" t="s">
        <v>483</v>
      </c>
      <c r="F6" s="448"/>
      <c r="G6" s="449"/>
      <c r="H6" s="410" t="s">
        <v>484</v>
      </c>
      <c r="I6" s="410" t="s">
        <v>485</v>
      </c>
      <c r="J6" s="451" t="s">
        <v>486</v>
      </c>
    </row>
    <row r="7" spans="1:11" ht="26.25" customHeight="1" x14ac:dyDescent="0.2">
      <c r="A7" s="373"/>
      <c r="B7" s="373"/>
      <c r="C7" s="373"/>
      <c r="D7" s="446"/>
      <c r="E7" s="410" t="s">
        <v>487</v>
      </c>
      <c r="F7" s="432" t="s">
        <v>488</v>
      </c>
      <c r="G7" s="454"/>
      <c r="H7" s="441"/>
      <c r="I7" s="441"/>
      <c r="J7" s="452"/>
    </row>
    <row r="8" spans="1:11" ht="85.5" customHeight="1" x14ac:dyDescent="0.2">
      <c r="A8" s="443"/>
      <c r="B8" s="443"/>
      <c r="C8" s="443"/>
      <c r="D8" s="447"/>
      <c r="E8" s="363"/>
      <c r="F8" s="205" t="s">
        <v>489</v>
      </c>
      <c r="G8" s="206" t="s">
        <v>490</v>
      </c>
      <c r="H8" s="442"/>
      <c r="I8" s="450"/>
      <c r="J8" s="453"/>
    </row>
    <row r="9" spans="1:11" s="211" customFormat="1" x14ac:dyDescent="0.2">
      <c r="A9" s="207">
        <v>1</v>
      </c>
      <c r="B9" s="208">
        <v>2</v>
      </c>
      <c r="C9" s="208">
        <v>3</v>
      </c>
      <c r="D9" s="209">
        <v>4</v>
      </c>
      <c r="E9" s="203">
        <v>5</v>
      </c>
      <c r="F9" s="205">
        <v>6</v>
      </c>
      <c r="G9" s="206">
        <v>7</v>
      </c>
      <c r="H9" s="206">
        <v>8</v>
      </c>
      <c r="I9" s="203">
        <v>9</v>
      </c>
      <c r="J9" s="210">
        <v>10</v>
      </c>
    </row>
    <row r="10" spans="1:11" x14ac:dyDescent="0.2">
      <c r="A10" s="309" t="s">
        <v>40</v>
      </c>
      <c r="B10" s="316" t="s">
        <v>52</v>
      </c>
      <c r="C10" s="42" t="s">
        <v>9</v>
      </c>
      <c r="D10" s="212">
        <f>D14+D13</f>
        <v>114112</v>
      </c>
      <c r="E10" s="212">
        <f>F10+G10</f>
        <v>309212.60099999997</v>
      </c>
      <c r="F10" s="212">
        <f>F15+F75+F120</f>
        <v>277752.00099999999</v>
      </c>
      <c r="G10" s="212">
        <v>31460.6</v>
      </c>
      <c r="H10" s="212">
        <f>H15+H75+H120</f>
        <v>307444.91080000001</v>
      </c>
      <c r="I10" s="213">
        <f>(H10*100)/D10</f>
        <v>269.42382115816042</v>
      </c>
      <c r="J10" s="213">
        <f>(H10*100)/E10</f>
        <v>99.428325302952331</v>
      </c>
    </row>
    <row r="11" spans="1:11" x14ac:dyDescent="0.2">
      <c r="A11" s="310"/>
      <c r="B11" s="316"/>
      <c r="C11" s="43" t="s">
        <v>21</v>
      </c>
      <c r="D11" s="214">
        <v>0</v>
      </c>
      <c r="E11" s="212">
        <f t="shared" ref="E11:E74" si="0">F11+G11</f>
        <v>0</v>
      </c>
      <c r="F11" s="214">
        <v>0</v>
      </c>
      <c r="G11" s="212">
        <v>0</v>
      </c>
      <c r="H11" s="212">
        <v>0</v>
      </c>
      <c r="I11" s="213">
        <v>0</v>
      </c>
      <c r="J11" s="213">
        <v>0</v>
      </c>
    </row>
    <row r="12" spans="1:11" x14ac:dyDescent="0.2">
      <c r="A12" s="310"/>
      <c r="B12" s="316"/>
      <c r="C12" s="44" t="s">
        <v>8</v>
      </c>
      <c r="D12" s="212">
        <v>0</v>
      </c>
      <c r="E12" s="212">
        <f t="shared" si="0"/>
        <v>0</v>
      </c>
      <c r="F12" s="212">
        <v>0</v>
      </c>
      <c r="G12" s="212">
        <v>0</v>
      </c>
      <c r="H12" s="212">
        <v>0</v>
      </c>
      <c r="I12" s="213">
        <v>0</v>
      </c>
      <c r="J12" s="213">
        <v>0</v>
      </c>
    </row>
    <row r="13" spans="1:11" ht="25.5" x14ac:dyDescent="0.2">
      <c r="A13" s="310"/>
      <c r="B13" s="316"/>
      <c r="C13" s="44" t="s">
        <v>47</v>
      </c>
      <c r="D13" s="212">
        <v>98075</v>
      </c>
      <c r="E13" s="212">
        <f t="shared" si="0"/>
        <v>277752.00099999999</v>
      </c>
      <c r="F13" s="212">
        <f>F18+F78+F123</f>
        <v>277752.00099999999</v>
      </c>
      <c r="G13" s="212">
        <v>0</v>
      </c>
      <c r="H13" s="212">
        <f>H78+H123+H18</f>
        <v>275984.31080000004</v>
      </c>
      <c r="I13" s="213">
        <f t="shared" ref="I13:I68" si="1">(H13*100)/D13</f>
        <v>281.40128554677545</v>
      </c>
      <c r="J13" s="213">
        <f t="shared" ref="J13:J73" si="2">(H13*100)/E13</f>
        <v>99.363572469816347</v>
      </c>
      <c r="K13" s="215"/>
    </row>
    <row r="14" spans="1:11" ht="25.5" x14ac:dyDescent="0.2">
      <c r="A14" s="310"/>
      <c r="B14" s="316"/>
      <c r="C14" s="44" t="s">
        <v>43</v>
      </c>
      <c r="D14" s="212">
        <v>16037</v>
      </c>
      <c r="E14" s="212">
        <f t="shared" si="0"/>
        <v>31460.6</v>
      </c>
      <c r="F14" s="212">
        <v>0</v>
      </c>
      <c r="G14" s="212">
        <v>31460.6</v>
      </c>
      <c r="H14" s="45">
        <f>H19+H79</f>
        <v>31460.6</v>
      </c>
      <c r="I14" s="213">
        <f t="shared" si="1"/>
        <v>196.17509509259835</v>
      </c>
      <c r="J14" s="213">
        <f t="shared" si="2"/>
        <v>100</v>
      </c>
    </row>
    <row r="15" spans="1:11" x14ac:dyDescent="0.2">
      <c r="A15" s="309" t="s">
        <v>48</v>
      </c>
      <c r="B15" s="305" t="s">
        <v>400</v>
      </c>
      <c r="C15" s="42" t="s">
        <v>9</v>
      </c>
      <c r="D15" s="212">
        <f>D18+D19</f>
        <v>94635</v>
      </c>
      <c r="E15" s="212">
        <f t="shared" si="0"/>
        <v>283936.40099999995</v>
      </c>
      <c r="F15" s="212">
        <f>F18</f>
        <v>271681.40099999995</v>
      </c>
      <c r="G15" s="212">
        <v>12255</v>
      </c>
      <c r="H15" s="45">
        <f>H20+H25+H30+H35+H40+H45+H55+H65+H70</f>
        <v>282406.52</v>
      </c>
      <c r="I15" s="213">
        <f>(H15*100)/D15</f>
        <v>298.41656892270299</v>
      </c>
      <c r="J15" s="213">
        <f>(H15*100)/E15</f>
        <v>99.461188845596467</v>
      </c>
    </row>
    <row r="16" spans="1:11" x14ac:dyDescent="0.2">
      <c r="A16" s="310"/>
      <c r="B16" s="305"/>
      <c r="C16" s="43" t="s">
        <v>7</v>
      </c>
      <c r="D16" s="212">
        <v>0</v>
      </c>
      <c r="E16" s="212">
        <f t="shared" si="0"/>
        <v>0</v>
      </c>
      <c r="F16" s="212">
        <v>0</v>
      </c>
      <c r="G16" s="212">
        <v>0</v>
      </c>
      <c r="H16" s="212" t="s">
        <v>494</v>
      </c>
      <c r="I16" s="213"/>
      <c r="J16" s="213"/>
    </row>
    <row r="17" spans="1:10" x14ac:dyDescent="0.2">
      <c r="A17" s="310"/>
      <c r="B17" s="305"/>
      <c r="C17" s="44" t="s">
        <v>8</v>
      </c>
      <c r="D17" s="214">
        <v>0</v>
      </c>
      <c r="E17" s="212">
        <f t="shared" si="0"/>
        <v>0</v>
      </c>
      <c r="F17" s="214">
        <v>0</v>
      </c>
      <c r="G17" s="212">
        <v>0</v>
      </c>
      <c r="H17" s="212" t="s">
        <v>494</v>
      </c>
      <c r="I17" s="213"/>
      <c r="J17" s="213"/>
    </row>
    <row r="18" spans="1:10" ht="25.5" x14ac:dyDescent="0.2">
      <c r="A18" s="329"/>
      <c r="B18" s="305"/>
      <c r="C18" s="44" t="s">
        <v>47</v>
      </c>
      <c r="D18" s="212">
        <v>91635</v>
      </c>
      <c r="E18" s="212">
        <f t="shared" si="0"/>
        <v>271681.40099999995</v>
      </c>
      <c r="F18" s="212">
        <f>F23+F28+F33+F38+F48+F58+F68+F73</f>
        <v>271681.40099999995</v>
      </c>
      <c r="G18" s="212">
        <v>0</v>
      </c>
      <c r="H18" s="45">
        <f>'отчет по плану жаглину'!I21</f>
        <v>270151.52</v>
      </c>
      <c r="I18" s="213">
        <f t="shared" si="1"/>
        <v>294.81259344137067</v>
      </c>
      <c r="J18" s="213">
        <f t="shared" si="2"/>
        <v>99.436884161238567</v>
      </c>
    </row>
    <row r="19" spans="1:10" ht="25.5" x14ac:dyDescent="0.2">
      <c r="A19" s="310"/>
      <c r="B19" s="305"/>
      <c r="C19" s="44" t="s">
        <v>43</v>
      </c>
      <c r="D19" s="212">
        <v>3000</v>
      </c>
      <c r="E19" s="212">
        <f t="shared" si="0"/>
        <v>12255</v>
      </c>
      <c r="F19" s="212">
        <v>0</v>
      </c>
      <c r="G19" s="212">
        <v>12255</v>
      </c>
      <c r="H19" s="212">
        <f>H29+H39</f>
        <v>12255</v>
      </c>
      <c r="I19" s="213">
        <f t="shared" si="1"/>
        <v>408.5</v>
      </c>
      <c r="J19" s="213">
        <f t="shared" si="2"/>
        <v>100</v>
      </c>
    </row>
    <row r="20" spans="1:10" x14ac:dyDescent="0.2">
      <c r="A20" s="324" t="s">
        <v>72</v>
      </c>
      <c r="B20" s="324" t="s">
        <v>163</v>
      </c>
      <c r="C20" s="42" t="s">
        <v>9</v>
      </c>
      <c r="D20" s="212">
        <v>21200</v>
      </c>
      <c r="E20" s="212">
        <f t="shared" si="0"/>
        <v>19660.7</v>
      </c>
      <c r="F20" s="212">
        <f>F23</f>
        <v>19660.7</v>
      </c>
      <c r="G20" s="212">
        <v>0</v>
      </c>
      <c r="H20" s="212">
        <f>H23</f>
        <v>19632.97</v>
      </c>
      <c r="I20" s="213">
        <f>(H20*100)/D20</f>
        <v>92.608349056603771</v>
      </c>
      <c r="J20" s="213">
        <f>(H20*100)/E20</f>
        <v>99.858957209051553</v>
      </c>
    </row>
    <row r="21" spans="1:10" x14ac:dyDescent="0.2">
      <c r="A21" s="325"/>
      <c r="B21" s="325"/>
      <c r="C21" s="43" t="s">
        <v>7</v>
      </c>
      <c r="D21" s="212">
        <v>0</v>
      </c>
      <c r="E21" s="212">
        <f t="shared" si="0"/>
        <v>0</v>
      </c>
      <c r="F21" s="212">
        <v>0</v>
      </c>
      <c r="G21" s="212">
        <v>0</v>
      </c>
      <c r="H21" s="212" t="s">
        <v>494</v>
      </c>
      <c r="I21" s="213"/>
      <c r="J21" s="213"/>
    </row>
    <row r="22" spans="1:10" x14ac:dyDescent="0.2">
      <c r="A22" s="325"/>
      <c r="B22" s="325"/>
      <c r="C22" s="44" t="s">
        <v>8</v>
      </c>
      <c r="D22" s="212">
        <v>0</v>
      </c>
      <c r="E22" s="212">
        <f t="shared" si="0"/>
        <v>0</v>
      </c>
      <c r="F22" s="212">
        <v>0</v>
      </c>
      <c r="G22" s="212">
        <v>0</v>
      </c>
      <c r="H22" s="212" t="s">
        <v>494</v>
      </c>
      <c r="I22" s="213"/>
      <c r="J22" s="213"/>
    </row>
    <row r="23" spans="1:10" ht="25.5" x14ac:dyDescent="0.2">
      <c r="A23" s="326"/>
      <c r="B23" s="330"/>
      <c r="C23" s="44" t="s">
        <v>47</v>
      </c>
      <c r="D23" s="214">
        <v>21200</v>
      </c>
      <c r="E23" s="212">
        <f t="shared" si="0"/>
        <v>19660.7</v>
      </c>
      <c r="F23" s="214">
        <f>'отчет по плану жаглину'!H33</f>
        <v>19660.7</v>
      </c>
      <c r="G23" s="212">
        <v>0</v>
      </c>
      <c r="H23" s="212">
        <f>'отчет по плану жаглину'!I33</f>
        <v>19632.97</v>
      </c>
      <c r="I23" s="213">
        <f t="shared" si="1"/>
        <v>92.608349056603771</v>
      </c>
      <c r="J23" s="213">
        <f t="shared" si="2"/>
        <v>99.858957209051553</v>
      </c>
    </row>
    <row r="24" spans="1:10" ht="25.5" x14ac:dyDescent="0.2">
      <c r="A24" s="327"/>
      <c r="B24" s="331"/>
      <c r="C24" s="44" t="s">
        <v>43</v>
      </c>
      <c r="D24" s="212">
        <v>0</v>
      </c>
      <c r="E24" s="212">
        <f t="shared" si="0"/>
        <v>0</v>
      </c>
      <c r="F24" s="212">
        <v>0</v>
      </c>
      <c r="G24" s="212">
        <v>0</v>
      </c>
      <c r="H24" s="212">
        <v>0</v>
      </c>
      <c r="I24" s="213"/>
      <c r="J24" s="213"/>
    </row>
    <row r="25" spans="1:10" x14ac:dyDescent="0.2">
      <c r="A25" s="332" t="s">
        <v>79</v>
      </c>
      <c r="B25" s="332" t="s">
        <v>252</v>
      </c>
      <c r="C25" s="42" t="s">
        <v>9</v>
      </c>
      <c r="D25" s="212">
        <v>8292</v>
      </c>
      <c r="E25" s="212">
        <f t="shared" si="0"/>
        <v>15887.32</v>
      </c>
      <c r="F25" s="212">
        <f>'отчет по плану жаглину'!H35</f>
        <v>8215.32</v>
      </c>
      <c r="G25" s="212">
        <f>G29</f>
        <v>7672</v>
      </c>
      <c r="H25" s="212">
        <f>H28+H29</f>
        <v>14584.43</v>
      </c>
      <c r="I25" s="213">
        <f t="shared" si="1"/>
        <v>175.88555233960443</v>
      </c>
      <c r="J25" s="213">
        <f t="shared" si="2"/>
        <v>91.799183248024207</v>
      </c>
    </row>
    <row r="26" spans="1:10" x14ac:dyDescent="0.2">
      <c r="A26" s="332"/>
      <c r="B26" s="332"/>
      <c r="C26" s="43" t="s">
        <v>7</v>
      </c>
      <c r="D26" s="212">
        <v>0</v>
      </c>
      <c r="E26" s="212">
        <f t="shared" si="0"/>
        <v>0</v>
      </c>
      <c r="F26" s="212">
        <v>0</v>
      </c>
      <c r="G26" s="212">
        <v>0</v>
      </c>
      <c r="H26" s="212" t="s">
        <v>494</v>
      </c>
      <c r="I26" s="213"/>
      <c r="J26" s="213"/>
    </row>
    <row r="27" spans="1:10" x14ac:dyDescent="0.2">
      <c r="A27" s="332"/>
      <c r="B27" s="332"/>
      <c r="C27" s="44" t="s">
        <v>8</v>
      </c>
      <c r="D27" s="212">
        <v>0</v>
      </c>
      <c r="E27" s="212">
        <f t="shared" si="0"/>
        <v>0</v>
      </c>
      <c r="F27" s="212">
        <v>0</v>
      </c>
      <c r="G27" s="212">
        <v>0</v>
      </c>
      <c r="H27" s="212" t="s">
        <v>494</v>
      </c>
      <c r="I27" s="213"/>
      <c r="J27" s="213"/>
    </row>
    <row r="28" spans="1:10" ht="25.5" x14ac:dyDescent="0.2">
      <c r="A28" s="333"/>
      <c r="B28" s="334"/>
      <c r="C28" s="44" t="s">
        <v>47</v>
      </c>
      <c r="D28" s="214">
        <v>8292</v>
      </c>
      <c r="E28" s="212">
        <f t="shared" si="0"/>
        <v>8215.32</v>
      </c>
      <c r="F28" s="214">
        <f>F25</f>
        <v>8215.32</v>
      </c>
      <c r="G28" s="212">
        <v>0</v>
      </c>
      <c r="H28" s="212">
        <f>'отчет по плану жаглину'!I35</f>
        <v>6912.4299999999994</v>
      </c>
      <c r="I28" s="213">
        <f t="shared" si="1"/>
        <v>83.362638687891931</v>
      </c>
      <c r="J28" s="213">
        <f t="shared" si="2"/>
        <v>84.140727324072571</v>
      </c>
    </row>
    <row r="29" spans="1:10" ht="25.5" x14ac:dyDescent="0.2">
      <c r="A29" s="333"/>
      <c r="B29" s="334"/>
      <c r="C29" s="44" t="s">
        <v>43</v>
      </c>
      <c r="D29" s="212">
        <v>0</v>
      </c>
      <c r="E29" s="212">
        <f t="shared" si="0"/>
        <v>7672</v>
      </c>
      <c r="F29" s="212">
        <v>0</v>
      </c>
      <c r="G29" s="212">
        <v>7672</v>
      </c>
      <c r="H29" s="212">
        <v>7672</v>
      </c>
      <c r="I29" s="213"/>
      <c r="J29" s="213">
        <f t="shared" si="2"/>
        <v>100</v>
      </c>
    </row>
    <row r="30" spans="1:10" x14ac:dyDescent="0.2">
      <c r="A30" s="324" t="s">
        <v>80</v>
      </c>
      <c r="B30" s="324" t="s">
        <v>78</v>
      </c>
      <c r="C30" s="42" t="s">
        <v>9</v>
      </c>
      <c r="D30" s="212">
        <v>9898</v>
      </c>
      <c r="E30" s="212">
        <f t="shared" si="0"/>
        <v>6241.6810000000005</v>
      </c>
      <c r="F30" s="212">
        <f>'отчет по плану жаглину'!H42</f>
        <v>6241.6810000000005</v>
      </c>
      <c r="G30" s="212">
        <v>0</v>
      </c>
      <c r="H30" s="212">
        <f>H33</f>
        <v>6050.96</v>
      </c>
      <c r="I30" s="213">
        <f t="shared" si="1"/>
        <v>61.133158213780561</v>
      </c>
      <c r="J30" s="213">
        <f t="shared" si="2"/>
        <v>96.944396870009854</v>
      </c>
    </row>
    <row r="31" spans="1:10" x14ac:dyDescent="0.2">
      <c r="A31" s="325"/>
      <c r="B31" s="325"/>
      <c r="C31" s="43" t="s">
        <v>7</v>
      </c>
      <c r="D31" s="212">
        <v>0</v>
      </c>
      <c r="E31" s="212">
        <f t="shared" si="0"/>
        <v>0</v>
      </c>
      <c r="F31" s="212">
        <v>0</v>
      </c>
      <c r="G31" s="212">
        <v>0</v>
      </c>
      <c r="H31" s="212" t="s">
        <v>494</v>
      </c>
      <c r="I31" s="213"/>
      <c r="J31" s="213"/>
    </row>
    <row r="32" spans="1:10" x14ac:dyDescent="0.2">
      <c r="A32" s="325"/>
      <c r="B32" s="325"/>
      <c r="C32" s="44" t="s">
        <v>8</v>
      </c>
      <c r="D32" s="212">
        <v>0</v>
      </c>
      <c r="E32" s="212">
        <f t="shared" si="0"/>
        <v>0</v>
      </c>
      <c r="F32" s="212">
        <v>0</v>
      </c>
      <c r="G32" s="212">
        <v>0</v>
      </c>
      <c r="H32" s="212" t="s">
        <v>494</v>
      </c>
      <c r="I32" s="213"/>
      <c r="J32" s="213"/>
    </row>
    <row r="33" spans="1:10" ht="25.5" x14ac:dyDescent="0.2">
      <c r="A33" s="326"/>
      <c r="B33" s="330"/>
      <c r="C33" s="44" t="s">
        <v>47</v>
      </c>
      <c r="D33" s="212">
        <v>9898</v>
      </c>
      <c r="E33" s="212">
        <f t="shared" si="0"/>
        <v>6241.6810000000005</v>
      </c>
      <c r="F33" s="212">
        <f>F30</f>
        <v>6241.6810000000005</v>
      </c>
      <c r="G33" s="212">
        <v>0</v>
      </c>
      <c r="H33" s="212">
        <f>'отчет по плану жаглину'!I42</f>
        <v>6050.96</v>
      </c>
      <c r="I33" s="213">
        <f t="shared" si="1"/>
        <v>61.133158213780561</v>
      </c>
      <c r="J33" s="213">
        <f t="shared" si="2"/>
        <v>96.944396870009854</v>
      </c>
    </row>
    <row r="34" spans="1:10" ht="25.5" x14ac:dyDescent="0.2">
      <c r="A34" s="327"/>
      <c r="B34" s="331"/>
      <c r="C34" s="44" t="s">
        <v>43</v>
      </c>
      <c r="D34" s="212">
        <v>0</v>
      </c>
      <c r="E34" s="212">
        <f t="shared" si="0"/>
        <v>0</v>
      </c>
      <c r="F34" s="212">
        <v>0</v>
      </c>
      <c r="G34" s="212">
        <v>0</v>
      </c>
      <c r="H34" s="212" t="s">
        <v>494</v>
      </c>
      <c r="I34" s="213"/>
      <c r="J34" s="213"/>
    </row>
    <row r="35" spans="1:10" x14ac:dyDescent="0.2">
      <c r="A35" s="324" t="s">
        <v>81</v>
      </c>
      <c r="B35" s="324" t="s">
        <v>164</v>
      </c>
      <c r="C35" s="42" t="s">
        <v>9</v>
      </c>
      <c r="D35" s="212">
        <v>10300</v>
      </c>
      <c r="E35" s="212">
        <f t="shared" si="0"/>
        <v>12192.9</v>
      </c>
      <c r="F35" s="212">
        <f>F38</f>
        <v>7609.9</v>
      </c>
      <c r="G35" s="212">
        <v>4583</v>
      </c>
      <c r="H35" s="212">
        <f>H38+H39</f>
        <v>12192.9</v>
      </c>
      <c r="I35" s="213">
        <f t="shared" si="1"/>
        <v>118.37766990291261</v>
      </c>
      <c r="J35" s="213">
        <f t="shared" si="2"/>
        <v>100</v>
      </c>
    </row>
    <row r="36" spans="1:10" x14ac:dyDescent="0.2">
      <c r="A36" s="325"/>
      <c r="B36" s="325"/>
      <c r="C36" s="43" t="s">
        <v>7</v>
      </c>
      <c r="D36" s="212">
        <v>0</v>
      </c>
      <c r="E36" s="212">
        <f t="shared" si="0"/>
        <v>0</v>
      </c>
      <c r="F36" s="212">
        <v>0</v>
      </c>
      <c r="G36" s="212">
        <v>0</v>
      </c>
      <c r="H36" s="212" t="s">
        <v>494</v>
      </c>
      <c r="I36" s="213"/>
      <c r="J36" s="213"/>
    </row>
    <row r="37" spans="1:10" x14ac:dyDescent="0.2">
      <c r="A37" s="325"/>
      <c r="B37" s="325"/>
      <c r="C37" s="44" t="s">
        <v>8</v>
      </c>
      <c r="D37" s="212">
        <v>0</v>
      </c>
      <c r="E37" s="212">
        <f t="shared" si="0"/>
        <v>0</v>
      </c>
      <c r="F37" s="212">
        <v>0</v>
      </c>
      <c r="G37" s="212">
        <v>0</v>
      </c>
      <c r="H37" s="212">
        <v>0</v>
      </c>
      <c r="I37" s="213"/>
      <c r="J37" s="213"/>
    </row>
    <row r="38" spans="1:10" ht="25.5" x14ac:dyDescent="0.2">
      <c r="A38" s="326"/>
      <c r="B38" s="330"/>
      <c r="C38" s="44" t="s">
        <v>47</v>
      </c>
      <c r="D38" s="212">
        <v>7300</v>
      </c>
      <c r="E38" s="212">
        <f t="shared" si="0"/>
        <v>7609.9</v>
      </c>
      <c r="F38" s="212">
        <f>'отчет по плану жаглину'!H49</f>
        <v>7609.9</v>
      </c>
      <c r="G38" s="212">
        <v>0</v>
      </c>
      <c r="H38" s="212">
        <f>'отчет по плану жаглину'!I50</f>
        <v>7609.9</v>
      </c>
      <c r="I38" s="213">
        <f t="shared" si="1"/>
        <v>104.24520547945205</v>
      </c>
      <c r="J38" s="213">
        <f t="shared" si="2"/>
        <v>100</v>
      </c>
    </row>
    <row r="39" spans="1:10" ht="25.5" x14ac:dyDescent="0.2">
      <c r="A39" s="327"/>
      <c r="B39" s="331"/>
      <c r="C39" s="44" t="s">
        <v>43</v>
      </c>
      <c r="D39" s="212">
        <v>3000</v>
      </c>
      <c r="E39" s="212">
        <f t="shared" si="0"/>
        <v>4583</v>
      </c>
      <c r="F39" s="212">
        <v>0</v>
      </c>
      <c r="G39" s="212">
        <v>4583</v>
      </c>
      <c r="H39" s="212">
        <v>4583</v>
      </c>
      <c r="I39" s="213">
        <f t="shared" si="1"/>
        <v>152.76666666666668</v>
      </c>
      <c r="J39" s="213">
        <f t="shared" si="2"/>
        <v>100</v>
      </c>
    </row>
    <row r="40" spans="1:10" x14ac:dyDescent="0.2">
      <c r="A40" s="324" t="s">
        <v>82</v>
      </c>
      <c r="B40" s="324" t="s">
        <v>73</v>
      </c>
      <c r="C40" s="42" t="s">
        <v>9</v>
      </c>
      <c r="D40" s="214">
        <v>100</v>
      </c>
      <c r="E40" s="212">
        <f t="shared" si="0"/>
        <v>0</v>
      </c>
      <c r="F40" s="214">
        <v>0</v>
      </c>
      <c r="G40" s="212">
        <v>0</v>
      </c>
      <c r="H40" s="212">
        <v>0</v>
      </c>
      <c r="I40" s="213">
        <f t="shared" si="1"/>
        <v>0</v>
      </c>
      <c r="J40" s="216" t="e">
        <f t="shared" si="2"/>
        <v>#DIV/0!</v>
      </c>
    </row>
    <row r="41" spans="1:10" x14ac:dyDescent="0.2">
      <c r="A41" s="325"/>
      <c r="B41" s="325"/>
      <c r="C41" s="43" t="s">
        <v>7</v>
      </c>
      <c r="D41" s="212">
        <v>0</v>
      </c>
      <c r="E41" s="212">
        <f t="shared" si="0"/>
        <v>0</v>
      </c>
      <c r="F41" s="212">
        <v>0</v>
      </c>
      <c r="G41" s="212">
        <v>0</v>
      </c>
      <c r="H41" s="212">
        <v>0</v>
      </c>
      <c r="I41" s="213"/>
      <c r="J41" s="213"/>
    </row>
    <row r="42" spans="1:10" x14ac:dyDescent="0.2">
      <c r="A42" s="325"/>
      <c r="B42" s="325"/>
      <c r="C42" s="44" t="s">
        <v>8</v>
      </c>
      <c r="D42" s="212">
        <v>0</v>
      </c>
      <c r="E42" s="212">
        <f t="shared" si="0"/>
        <v>0</v>
      </c>
      <c r="F42" s="212">
        <v>0</v>
      </c>
      <c r="G42" s="212">
        <v>0</v>
      </c>
      <c r="H42" s="212">
        <v>0</v>
      </c>
      <c r="I42" s="213"/>
      <c r="J42" s="213"/>
    </row>
    <row r="43" spans="1:10" ht="25.5" x14ac:dyDescent="0.2">
      <c r="A43" s="326"/>
      <c r="B43" s="330"/>
      <c r="C43" s="44" t="s">
        <v>47</v>
      </c>
      <c r="D43" s="212">
        <v>100</v>
      </c>
      <c r="E43" s="212">
        <f t="shared" si="0"/>
        <v>0</v>
      </c>
      <c r="F43" s="212">
        <v>0</v>
      </c>
      <c r="G43" s="212">
        <v>0</v>
      </c>
      <c r="H43" s="212">
        <v>0</v>
      </c>
      <c r="I43" s="213">
        <f t="shared" si="1"/>
        <v>0</v>
      </c>
      <c r="J43" s="216" t="e">
        <f t="shared" si="2"/>
        <v>#DIV/0!</v>
      </c>
    </row>
    <row r="44" spans="1:10" ht="25.5" x14ac:dyDescent="0.2">
      <c r="A44" s="327"/>
      <c r="B44" s="331"/>
      <c r="C44" s="44" t="s">
        <v>43</v>
      </c>
      <c r="D44" s="212">
        <v>0</v>
      </c>
      <c r="E44" s="212">
        <f t="shared" si="0"/>
        <v>0</v>
      </c>
      <c r="F44" s="212">
        <v>0</v>
      </c>
      <c r="G44" s="212">
        <v>0</v>
      </c>
      <c r="H44" s="212">
        <v>0</v>
      </c>
      <c r="I44" s="213"/>
      <c r="J44" s="213"/>
    </row>
    <row r="45" spans="1:10" x14ac:dyDescent="0.2">
      <c r="A45" s="316" t="s">
        <v>235</v>
      </c>
      <c r="B45" s="305" t="s">
        <v>161</v>
      </c>
      <c r="C45" s="42" t="s">
        <v>9</v>
      </c>
      <c r="D45" s="212">
        <v>1043</v>
      </c>
      <c r="E45" s="212">
        <f t="shared" si="0"/>
        <v>1311</v>
      </c>
      <c r="F45" s="212">
        <f>F48</f>
        <v>1311</v>
      </c>
      <c r="G45" s="212">
        <v>0</v>
      </c>
      <c r="H45" s="212">
        <f>H48</f>
        <v>1310.28</v>
      </c>
      <c r="I45" s="213">
        <f t="shared" si="1"/>
        <v>125.62607861936721</v>
      </c>
      <c r="J45" s="213">
        <f t="shared" si="2"/>
        <v>99.945080091533185</v>
      </c>
    </row>
    <row r="46" spans="1:10" x14ac:dyDescent="0.2">
      <c r="A46" s="316"/>
      <c r="B46" s="305"/>
      <c r="C46" s="43" t="s">
        <v>7</v>
      </c>
      <c r="D46" s="212">
        <v>0</v>
      </c>
      <c r="E46" s="212">
        <f t="shared" si="0"/>
        <v>0</v>
      </c>
      <c r="F46" s="212">
        <v>0</v>
      </c>
      <c r="G46" s="212">
        <v>0</v>
      </c>
      <c r="H46" s="212">
        <v>0</v>
      </c>
      <c r="I46" s="213"/>
      <c r="J46" s="213"/>
    </row>
    <row r="47" spans="1:10" x14ac:dyDescent="0.2">
      <c r="A47" s="316"/>
      <c r="B47" s="305"/>
      <c r="C47" s="44" t="s">
        <v>8</v>
      </c>
      <c r="D47" s="212">
        <v>0</v>
      </c>
      <c r="E47" s="212">
        <f t="shared" si="0"/>
        <v>0</v>
      </c>
      <c r="F47" s="212">
        <v>0</v>
      </c>
      <c r="G47" s="212">
        <v>0</v>
      </c>
      <c r="H47" s="212">
        <v>0</v>
      </c>
      <c r="I47" s="213"/>
      <c r="J47" s="213"/>
    </row>
    <row r="48" spans="1:10" ht="25.5" x14ac:dyDescent="0.2">
      <c r="A48" s="316"/>
      <c r="B48" s="305"/>
      <c r="C48" s="44" t="s">
        <v>47</v>
      </c>
      <c r="D48" s="212">
        <v>1043</v>
      </c>
      <c r="E48" s="212">
        <f t="shared" si="0"/>
        <v>1311</v>
      </c>
      <c r="F48" s="212">
        <f>'отчет по плану жаглину'!H53</f>
        <v>1311</v>
      </c>
      <c r="G48" s="212">
        <v>0</v>
      </c>
      <c r="H48" s="212">
        <f>'отчет по плану жаглину'!I53</f>
        <v>1310.28</v>
      </c>
      <c r="I48" s="213">
        <f t="shared" si="1"/>
        <v>125.62607861936721</v>
      </c>
      <c r="J48" s="213">
        <f t="shared" si="2"/>
        <v>99.945080091533185</v>
      </c>
    </row>
    <row r="49" spans="1:10" ht="25.5" x14ac:dyDescent="0.2">
      <c r="A49" s="316"/>
      <c r="B49" s="305"/>
      <c r="C49" s="44" t="s">
        <v>43</v>
      </c>
      <c r="D49" s="212">
        <v>0</v>
      </c>
      <c r="E49" s="212">
        <f t="shared" si="0"/>
        <v>0</v>
      </c>
      <c r="F49" s="212">
        <v>0</v>
      </c>
      <c r="G49" s="212">
        <v>0</v>
      </c>
      <c r="H49" s="212">
        <v>0</v>
      </c>
      <c r="I49" s="213"/>
      <c r="J49" s="213"/>
    </row>
    <row r="50" spans="1:10" x14ac:dyDescent="0.2">
      <c r="A50" s="316" t="s">
        <v>236</v>
      </c>
      <c r="B50" s="306" t="s">
        <v>220</v>
      </c>
      <c r="C50" s="42" t="s">
        <v>9</v>
      </c>
      <c r="D50" s="212">
        <v>0</v>
      </c>
      <c r="E50" s="212">
        <f t="shared" si="0"/>
        <v>0</v>
      </c>
      <c r="F50" s="212">
        <v>0</v>
      </c>
      <c r="G50" s="212">
        <v>0</v>
      </c>
      <c r="H50" s="212">
        <v>0</v>
      </c>
      <c r="I50" s="213"/>
      <c r="J50" s="213"/>
    </row>
    <row r="51" spans="1:10" x14ac:dyDescent="0.2">
      <c r="A51" s="316"/>
      <c r="B51" s="307"/>
      <c r="C51" s="43" t="s">
        <v>7</v>
      </c>
      <c r="D51" s="212">
        <v>0</v>
      </c>
      <c r="E51" s="212">
        <f t="shared" si="0"/>
        <v>0</v>
      </c>
      <c r="F51" s="212">
        <v>0</v>
      </c>
      <c r="G51" s="212">
        <v>0</v>
      </c>
      <c r="H51" s="212">
        <v>0</v>
      </c>
      <c r="I51" s="213"/>
      <c r="J51" s="213"/>
    </row>
    <row r="52" spans="1:10" x14ac:dyDescent="0.2">
      <c r="A52" s="316"/>
      <c r="B52" s="307"/>
      <c r="C52" s="44" t="s">
        <v>8</v>
      </c>
      <c r="D52" s="212">
        <v>0</v>
      </c>
      <c r="E52" s="212">
        <f t="shared" si="0"/>
        <v>0</v>
      </c>
      <c r="F52" s="212">
        <v>0</v>
      </c>
      <c r="G52" s="212">
        <v>0</v>
      </c>
      <c r="H52" s="212">
        <v>0</v>
      </c>
      <c r="I52" s="213"/>
      <c r="J52" s="213"/>
    </row>
    <row r="53" spans="1:10" ht="25.5" x14ac:dyDescent="0.2">
      <c r="A53" s="316"/>
      <c r="B53" s="307"/>
      <c r="C53" s="44" t="s">
        <v>47</v>
      </c>
      <c r="D53" s="212">
        <v>0</v>
      </c>
      <c r="E53" s="212">
        <f t="shared" si="0"/>
        <v>0</v>
      </c>
      <c r="F53" s="212">
        <v>0</v>
      </c>
      <c r="G53" s="212">
        <v>0</v>
      </c>
      <c r="H53" s="212">
        <v>0</v>
      </c>
      <c r="I53" s="213"/>
      <c r="J53" s="213"/>
    </row>
    <row r="54" spans="1:10" ht="25.5" x14ac:dyDescent="0.2">
      <c r="A54" s="316"/>
      <c r="B54" s="308"/>
      <c r="C54" s="44" t="s">
        <v>43</v>
      </c>
      <c r="D54" s="212">
        <v>0</v>
      </c>
      <c r="E54" s="212">
        <f t="shared" si="0"/>
        <v>0</v>
      </c>
      <c r="F54" s="212">
        <v>0</v>
      </c>
      <c r="G54" s="212">
        <v>0</v>
      </c>
      <c r="H54" s="212">
        <v>0</v>
      </c>
      <c r="I54" s="213"/>
      <c r="J54" s="213"/>
    </row>
    <row r="55" spans="1:10" x14ac:dyDescent="0.2">
      <c r="A55" s="316" t="s">
        <v>237</v>
      </c>
      <c r="B55" s="305" t="s">
        <v>493</v>
      </c>
      <c r="C55" s="42" t="s">
        <v>9</v>
      </c>
      <c r="D55" s="212">
        <v>600</v>
      </c>
      <c r="E55" s="212">
        <f t="shared" si="0"/>
        <v>149.5</v>
      </c>
      <c r="F55" s="212">
        <f>F58</f>
        <v>149.5</v>
      </c>
      <c r="G55" s="212">
        <v>0</v>
      </c>
      <c r="H55" s="212">
        <v>149.5</v>
      </c>
      <c r="I55" s="213">
        <f t="shared" si="1"/>
        <v>24.916666666666668</v>
      </c>
      <c r="J55" s="213">
        <f t="shared" si="2"/>
        <v>100</v>
      </c>
    </row>
    <row r="56" spans="1:10" x14ac:dyDescent="0.2">
      <c r="A56" s="316"/>
      <c r="B56" s="305"/>
      <c r="C56" s="43" t="s">
        <v>7</v>
      </c>
      <c r="D56" s="212">
        <v>0</v>
      </c>
      <c r="E56" s="212">
        <f t="shared" si="0"/>
        <v>0</v>
      </c>
      <c r="F56" s="212">
        <v>0</v>
      </c>
      <c r="G56" s="212">
        <v>0</v>
      </c>
      <c r="H56" s="212">
        <v>0</v>
      </c>
      <c r="I56" s="213"/>
      <c r="J56" s="213"/>
    </row>
    <row r="57" spans="1:10" x14ac:dyDescent="0.2">
      <c r="A57" s="316"/>
      <c r="B57" s="305"/>
      <c r="C57" s="44" t="s">
        <v>8</v>
      </c>
      <c r="D57" s="212">
        <v>0</v>
      </c>
      <c r="E57" s="212">
        <f t="shared" si="0"/>
        <v>0</v>
      </c>
      <c r="F57" s="212">
        <v>0</v>
      </c>
      <c r="G57" s="212">
        <v>0</v>
      </c>
      <c r="H57" s="212">
        <v>0</v>
      </c>
      <c r="I57" s="213"/>
      <c r="J57" s="213"/>
    </row>
    <row r="58" spans="1:10" ht="25.5" x14ac:dyDescent="0.2">
      <c r="A58" s="316"/>
      <c r="B58" s="305"/>
      <c r="C58" s="44" t="s">
        <v>47</v>
      </c>
      <c r="D58" s="212">
        <v>600</v>
      </c>
      <c r="E58" s="212">
        <f t="shared" si="0"/>
        <v>149.5</v>
      </c>
      <c r="F58" s="212">
        <f>'отчет по плану жаглину'!H58</f>
        <v>149.5</v>
      </c>
      <c r="G58" s="212">
        <v>0</v>
      </c>
      <c r="H58" s="212">
        <f>'отчет по плану жаглину'!I58</f>
        <v>149.5</v>
      </c>
      <c r="I58" s="213">
        <f t="shared" si="1"/>
        <v>24.916666666666668</v>
      </c>
      <c r="J58" s="213">
        <f t="shared" si="2"/>
        <v>100</v>
      </c>
    </row>
    <row r="59" spans="1:10" ht="25.5" x14ac:dyDescent="0.2">
      <c r="A59" s="316"/>
      <c r="B59" s="305"/>
      <c r="C59" s="44" t="s">
        <v>43</v>
      </c>
      <c r="D59" s="212">
        <v>0</v>
      </c>
      <c r="E59" s="212">
        <f t="shared" si="0"/>
        <v>0</v>
      </c>
      <c r="F59" s="212">
        <v>0</v>
      </c>
      <c r="G59" s="212">
        <v>0</v>
      </c>
      <c r="H59" s="212">
        <v>0</v>
      </c>
      <c r="I59" s="213"/>
      <c r="J59" s="213"/>
    </row>
    <row r="60" spans="1:10" x14ac:dyDescent="0.2">
      <c r="A60" s="316" t="s">
        <v>238</v>
      </c>
      <c r="B60" s="305" t="s">
        <v>74</v>
      </c>
      <c r="C60" s="42" t="s">
        <v>9</v>
      </c>
      <c r="D60" s="212">
        <v>4000</v>
      </c>
      <c r="E60" s="212">
        <f t="shared" si="0"/>
        <v>0</v>
      </c>
      <c r="F60" s="212">
        <v>0</v>
      </c>
      <c r="G60" s="212">
        <v>0</v>
      </c>
      <c r="H60" s="212">
        <v>0</v>
      </c>
      <c r="I60" s="213">
        <f t="shared" si="1"/>
        <v>0</v>
      </c>
      <c r="J60" s="213">
        <v>0</v>
      </c>
    </row>
    <row r="61" spans="1:10" x14ac:dyDescent="0.2">
      <c r="A61" s="316"/>
      <c r="B61" s="305"/>
      <c r="C61" s="43" t="s">
        <v>7</v>
      </c>
      <c r="D61" s="212">
        <v>0</v>
      </c>
      <c r="E61" s="212">
        <f t="shared" si="0"/>
        <v>0</v>
      </c>
      <c r="F61" s="212">
        <v>0</v>
      </c>
      <c r="G61" s="212">
        <v>0</v>
      </c>
      <c r="H61" s="212">
        <v>0</v>
      </c>
      <c r="I61" s="213"/>
      <c r="J61" s="213"/>
    </row>
    <row r="62" spans="1:10" x14ac:dyDescent="0.2">
      <c r="A62" s="316"/>
      <c r="B62" s="305"/>
      <c r="C62" s="44" t="s">
        <v>8</v>
      </c>
      <c r="D62" s="212">
        <v>0</v>
      </c>
      <c r="E62" s="212">
        <f t="shared" si="0"/>
        <v>0</v>
      </c>
      <c r="F62" s="212">
        <v>0</v>
      </c>
      <c r="G62" s="212">
        <v>0</v>
      </c>
      <c r="H62" s="212">
        <v>0</v>
      </c>
      <c r="I62" s="213"/>
      <c r="J62" s="213"/>
    </row>
    <row r="63" spans="1:10" ht="25.5" x14ac:dyDescent="0.2">
      <c r="A63" s="316"/>
      <c r="B63" s="305"/>
      <c r="C63" s="44" t="s">
        <v>47</v>
      </c>
      <c r="D63" s="212">
        <v>4000</v>
      </c>
      <c r="E63" s="212">
        <f t="shared" si="0"/>
        <v>0</v>
      </c>
      <c r="F63" s="212">
        <v>0</v>
      </c>
      <c r="G63" s="212">
        <v>0</v>
      </c>
      <c r="H63" s="212">
        <v>0</v>
      </c>
      <c r="I63" s="213">
        <f t="shared" si="1"/>
        <v>0</v>
      </c>
      <c r="J63" s="213">
        <v>0</v>
      </c>
    </row>
    <row r="64" spans="1:10" ht="25.5" x14ac:dyDescent="0.2">
      <c r="A64" s="316"/>
      <c r="B64" s="305"/>
      <c r="C64" s="44" t="s">
        <v>43</v>
      </c>
      <c r="D64" s="212">
        <v>0</v>
      </c>
      <c r="E64" s="212">
        <f t="shared" si="0"/>
        <v>0</v>
      </c>
      <c r="F64" s="212">
        <v>0</v>
      </c>
      <c r="G64" s="212">
        <v>0</v>
      </c>
      <c r="H64" s="212">
        <v>0</v>
      </c>
      <c r="I64" s="213"/>
      <c r="J64" s="213"/>
    </row>
    <row r="65" spans="1:10" x14ac:dyDescent="0.2">
      <c r="A65" s="316" t="s">
        <v>239</v>
      </c>
      <c r="B65" s="305" t="s">
        <v>75</v>
      </c>
      <c r="C65" s="42" t="s">
        <v>9</v>
      </c>
      <c r="D65" s="212">
        <v>39202</v>
      </c>
      <c r="E65" s="212">
        <f t="shared" si="0"/>
        <v>38430</v>
      </c>
      <c r="F65" s="212">
        <f>F68</f>
        <v>38430</v>
      </c>
      <c r="G65" s="212">
        <v>0</v>
      </c>
      <c r="H65" s="212">
        <v>38422.720000000001</v>
      </c>
      <c r="I65" s="213">
        <f t="shared" si="1"/>
        <v>98.01214223764093</v>
      </c>
      <c r="J65" s="213">
        <f t="shared" si="2"/>
        <v>99.981056466302363</v>
      </c>
    </row>
    <row r="66" spans="1:10" x14ac:dyDescent="0.2">
      <c r="A66" s="316"/>
      <c r="B66" s="305"/>
      <c r="C66" s="43" t="s">
        <v>7</v>
      </c>
      <c r="D66" s="212">
        <v>0</v>
      </c>
      <c r="E66" s="212">
        <f t="shared" si="0"/>
        <v>0</v>
      </c>
      <c r="F66" s="212">
        <v>0</v>
      </c>
      <c r="G66" s="212">
        <v>0</v>
      </c>
      <c r="H66" s="212">
        <v>0</v>
      </c>
      <c r="I66" s="213"/>
      <c r="J66" s="213"/>
    </row>
    <row r="67" spans="1:10" x14ac:dyDescent="0.2">
      <c r="A67" s="316"/>
      <c r="B67" s="305"/>
      <c r="C67" s="44" t="s">
        <v>8</v>
      </c>
      <c r="D67" s="212">
        <v>0</v>
      </c>
      <c r="E67" s="212">
        <f t="shared" si="0"/>
        <v>0</v>
      </c>
      <c r="F67" s="212">
        <v>0</v>
      </c>
      <c r="G67" s="212">
        <v>0</v>
      </c>
      <c r="H67" s="212">
        <v>0</v>
      </c>
      <c r="I67" s="213"/>
      <c r="J67" s="213"/>
    </row>
    <row r="68" spans="1:10" ht="25.5" x14ac:dyDescent="0.2">
      <c r="A68" s="316"/>
      <c r="B68" s="305"/>
      <c r="C68" s="44" t="s">
        <v>47</v>
      </c>
      <c r="D68" s="217">
        <v>39202</v>
      </c>
      <c r="E68" s="212">
        <f t="shared" si="0"/>
        <v>38430</v>
      </c>
      <c r="F68" s="217">
        <f>'отчет по плану жаглину'!H66</f>
        <v>38430</v>
      </c>
      <c r="G68" s="218">
        <v>0</v>
      </c>
      <c r="H68" s="74">
        <v>38422.720000000001</v>
      </c>
      <c r="I68" s="213">
        <f t="shared" si="1"/>
        <v>98.01214223764093</v>
      </c>
      <c r="J68" s="213">
        <f t="shared" si="2"/>
        <v>99.981056466302363</v>
      </c>
    </row>
    <row r="69" spans="1:10" ht="25.5" x14ac:dyDescent="0.2">
      <c r="A69" s="316"/>
      <c r="B69" s="305"/>
      <c r="C69" s="44" t="s">
        <v>43</v>
      </c>
      <c r="D69" s="217">
        <v>0</v>
      </c>
      <c r="E69" s="212">
        <f t="shared" si="0"/>
        <v>0</v>
      </c>
      <c r="F69" s="217">
        <v>0</v>
      </c>
      <c r="G69" s="212">
        <v>0</v>
      </c>
      <c r="H69" s="212">
        <v>0</v>
      </c>
      <c r="I69" s="213"/>
      <c r="J69" s="213"/>
    </row>
    <row r="70" spans="1:10" x14ac:dyDescent="0.2">
      <c r="A70" s="316" t="s">
        <v>240</v>
      </c>
      <c r="B70" s="305" t="s">
        <v>165</v>
      </c>
      <c r="C70" s="42" t="s">
        <v>9</v>
      </c>
      <c r="D70" s="219">
        <v>0</v>
      </c>
      <c r="E70" s="212">
        <f t="shared" si="0"/>
        <v>190063.3</v>
      </c>
      <c r="F70" s="219">
        <f>F73</f>
        <v>190063.3</v>
      </c>
      <c r="G70" s="212">
        <v>0</v>
      </c>
      <c r="H70" s="217">
        <f>H71+H72+H73+H74</f>
        <v>190062.75999999998</v>
      </c>
      <c r="I70" s="216" t="e">
        <f>(H70*100)/D70</f>
        <v>#DIV/0!</v>
      </c>
      <c r="J70" s="213">
        <f>(H70*100)/E70</f>
        <v>99.999715884129117</v>
      </c>
    </row>
    <row r="71" spans="1:10" x14ac:dyDescent="0.2">
      <c r="A71" s="316"/>
      <c r="B71" s="305"/>
      <c r="C71" s="43" t="s">
        <v>7</v>
      </c>
      <c r="D71" s="212">
        <v>0</v>
      </c>
      <c r="E71" s="212">
        <f t="shared" si="0"/>
        <v>0</v>
      </c>
      <c r="F71" s="212">
        <v>0</v>
      </c>
      <c r="G71" s="212">
        <v>0</v>
      </c>
      <c r="H71" s="217">
        <v>0</v>
      </c>
      <c r="I71" s="213"/>
      <c r="J71" s="213"/>
    </row>
    <row r="72" spans="1:10" x14ac:dyDescent="0.2">
      <c r="A72" s="316"/>
      <c r="B72" s="305"/>
      <c r="C72" s="44" t="s">
        <v>8</v>
      </c>
      <c r="D72" s="219">
        <v>0</v>
      </c>
      <c r="E72" s="212">
        <f t="shared" si="0"/>
        <v>0</v>
      </c>
      <c r="F72" s="219">
        <v>0</v>
      </c>
      <c r="G72" s="212">
        <v>0</v>
      </c>
      <c r="H72" s="217">
        <v>0</v>
      </c>
      <c r="I72" s="213"/>
      <c r="J72" s="213"/>
    </row>
    <row r="73" spans="1:10" ht="25.5" x14ac:dyDescent="0.2">
      <c r="A73" s="316"/>
      <c r="B73" s="305"/>
      <c r="C73" s="44" t="s">
        <v>47</v>
      </c>
      <c r="D73" s="219">
        <v>0</v>
      </c>
      <c r="E73" s="212">
        <f t="shared" si="0"/>
        <v>190063.3</v>
      </c>
      <c r="F73" s="219">
        <f>'отчет по плану жаглину'!H85</f>
        <v>190063.3</v>
      </c>
      <c r="G73" s="212">
        <v>0</v>
      </c>
      <c r="H73" s="217">
        <f>'отчет по плану жаглину'!I85</f>
        <v>190062.75999999998</v>
      </c>
      <c r="I73" s="213"/>
      <c r="J73" s="213">
        <f t="shared" si="2"/>
        <v>99.999715884129117</v>
      </c>
    </row>
    <row r="74" spans="1:10" ht="25.5" x14ac:dyDescent="0.2">
      <c r="A74" s="316"/>
      <c r="B74" s="305"/>
      <c r="C74" s="44" t="s">
        <v>43</v>
      </c>
      <c r="D74" s="219">
        <v>0</v>
      </c>
      <c r="E74" s="212">
        <f t="shared" si="0"/>
        <v>0</v>
      </c>
      <c r="F74" s="219">
        <v>0</v>
      </c>
      <c r="G74" s="212">
        <v>0</v>
      </c>
      <c r="H74" s="217">
        <v>0</v>
      </c>
      <c r="I74" s="213"/>
      <c r="J74" s="213"/>
    </row>
    <row r="75" spans="1:10" x14ac:dyDescent="0.2">
      <c r="A75" s="309" t="s">
        <v>28</v>
      </c>
      <c r="B75" s="306" t="s">
        <v>453</v>
      </c>
      <c r="C75" s="42" t="s">
        <v>9</v>
      </c>
      <c r="D75" s="217">
        <v>16577</v>
      </c>
      <c r="E75" s="212">
        <f t="shared" ref="E75:E138" si="3">F75+G75</f>
        <v>23270</v>
      </c>
      <c r="F75" s="217">
        <f>F83+F88+F103+F108+F113+F118</f>
        <v>4064.4</v>
      </c>
      <c r="G75" s="217">
        <f>G79</f>
        <v>19205.599999999999</v>
      </c>
      <c r="H75" s="217">
        <f>H79+H78</f>
        <v>23137.570799999998</v>
      </c>
      <c r="I75" s="213">
        <f>(H75*100)/D75</f>
        <v>139.57634553899979</v>
      </c>
      <c r="J75" s="213">
        <f>(H75*100)/E75</f>
        <v>99.430901590030061</v>
      </c>
    </row>
    <row r="76" spans="1:10" x14ac:dyDescent="0.2">
      <c r="A76" s="310"/>
      <c r="B76" s="307"/>
      <c r="C76" s="43" t="s">
        <v>7</v>
      </c>
      <c r="D76" s="217">
        <v>0</v>
      </c>
      <c r="E76" s="212">
        <f t="shared" si="3"/>
        <v>0</v>
      </c>
      <c r="F76" s="217">
        <v>0</v>
      </c>
      <c r="G76" s="217">
        <v>0</v>
      </c>
      <c r="H76" s="217">
        <v>0</v>
      </c>
      <c r="I76" s="213"/>
      <c r="J76" s="213"/>
    </row>
    <row r="77" spans="1:10" x14ac:dyDescent="0.2">
      <c r="A77" s="310"/>
      <c r="B77" s="307"/>
      <c r="C77" s="44" t="s">
        <v>8</v>
      </c>
      <c r="D77" s="217">
        <v>0</v>
      </c>
      <c r="E77" s="212">
        <f t="shared" si="3"/>
        <v>0</v>
      </c>
      <c r="F77" s="217">
        <v>0</v>
      </c>
      <c r="G77" s="217">
        <v>0</v>
      </c>
      <c r="H77" s="217">
        <v>0</v>
      </c>
      <c r="I77" s="213"/>
      <c r="J77" s="213"/>
    </row>
    <row r="78" spans="1:10" ht="25.5" x14ac:dyDescent="0.2">
      <c r="A78" s="310"/>
      <c r="B78" s="307"/>
      <c r="C78" s="44" t="s">
        <v>47</v>
      </c>
      <c r="D78" s="217">
        <v>3540</v>
      </c>
      <c r="E78" s="212">
        <f t="shared" si="3"/>
        <v>4064.4</v>
      </c>
      <c r="F78" s="217">
        <f>F75</f>
        <v>4064.4</v>
      </c>
      <c r="G78" s="217">
        <f>G83+G88+G103+G108+G113+G118</f>
        <v>0</v>
      </c>
      <c r="H78" s="217">
        <f>H103+H88+H83</f>
        <v>3931.9708000000001</v>
      </c>
      <c r="I78" s="213">
        <f t="shared" ref="I78:I138" si="4">(H78*100)/D78</f>
        <v>111.07262146892656</v>
      </c>
      <c r="J78" s="213">
        <f t="shared" ref="J78:J133" si="5">(H78*100)/E78</f>
        <v>96.741728176360596</v>
      </c>
    </row>
    <row r="79" spans="1:10" ht="25.5" x14ac:dyDescent="0.2">
      <c r="A79" s="311"/>
      <c r="B79" s="308"/>
      <c r="C79" s="44" t="s">
        <v>43</v>
      </c>
      <c r="D79" s="217">
        <v>13037</v>
      </c>
      <c r="E79" s="212">
        <f t="shared" si="3"/>
        <v>19205.599999999999</v>
      </c>
      <c r="F79" s="217">
        <v>0</v>
      </c>
      <c r="G79" s="217">
        <v>19205.599999999999</v>
      </c>
      <c r="H79" s="217">
        <f>H119+H114+H109</f>
        <v>19205.599999999999</v>
      </c>
      <c r="I79" s="213">
        <f t="shared" si="4"/>
        <v>147.31610032983048</v>
      </c>
      <c r="J79" s="213">
        <f t="shared" si="5"/>
        <v>100</v>
      </c>
    </row>
    <row r="80" spans="1:10" x14ac:dyDescent="0.2">
      <c r="A80" s="316" t="s">
        <v>83</v>
      </c>
      <c r="B80" s="305" t="s">
        <v>160</v>
      </c>
      <c r="C80" s="42" t="s">
        <v>9</v>
      </c>
      <c r="D80" s="217">
        <v>100</v>
      </c>
      <c r="E80" s="212">
        <f t="shared" si="3"/>
        <v>0</v>
      </c>
      <c r="F80" s="217"/>
      <c r="G80" s="217">
        <v>0</v>
      </c>
      <c r="H80" s="217">
        <v>0</v>
      </c>
      <c r="I80" s="213">
        <f t="shared" si="4"/>
        <v>0</v>
      </c>
      <c r="J80" s="213">
        <v>0</v>
      </c>
    </row>
    <row r="81" spans="1:10" x14ac:dyDescent="0.2">
      <c r="A81" s="316"/>
      <c r="B81" s="305"/>
      <c r="C81" s="43" t="s">
        <v>7</v>
      </c>
      <c r="D81" s="217">
        <v>0</v>
      </c>
      <c r="E81" s="212">
        <f t="shared" si="3"/>
        <v>0</v>
      </c>
      <c r="F81" s="217">
        <v>0</v>
      </c>
      <c r="G81" s="217">
        <v>0</v>
      </c>
      <c r="H81" s="217">
        <v>0</v>
      </c>
      <c r="I81" s="213"/>
      <c r="J81" s="213"/>
    </row>
    <row r="82" spans="1:10" x14ac:dyDescent="0.2">
      <c r="A82" s="316"/>
      <c r="B82" s="305"/>
      <c r="C82" s="44" t="s">
        <v>8</v>
      </c>
      <c r="D82" s="217">
        <v>0</v>
      </c>
      <c r="E82" s="212">
        <f t="shared" si="3"/>
        <v>0</v>
      </c>
      <c r="F82" s="217">
        <v>0</v>
      </c>
      <c r="G82" s="217">
        <v>0</v>
      </c>
      <c r="H82" s="217">
        <v>0</v>
      </c>
      <c r="I82" s="213"/>
      <c r="J82" s="213"/>
    </row>
    <row r="83" spans="1:10" ht="25.5" x14ac:dyDescent="0.2">
      <c r="A83" s="316"/>
      <c r="B83" s="305"/>
      <c r="C83" s="44" t="s">
        <v>47</v>
      </c>
      <c r="D83" s="217">
        <v>100</v>
      </c>
      <c r="E83" s="212">
        <f t="shared" si="3"/>
        <v>0</v>
      </c>
      <c r="F83" s="217">
        <v>0</v>
      </c>
      <c r="G83" s="217">
        <v>0</v>
      </c>
      <c r="H83" s="217">
        <v>0</v>
      </c>
      <c r="I83" s="213">
        <f t="shared" si="4"/>
        <v>0</v>
      </c>
      <c r="J83" s="213">
        <v>0</v>
      </c>
    </row>
    <row r="84" spans="1:10" ht="25.5" x14ac:dyDescent="0.2">
      <c r="A84" s="316"/>
      <c r="B84" s="305"/>
      <c r="C84" s="44" t="s">
        <v>43</v>
      </c>
      <c r="D84" s="217">
        <v>0</v>
      </c>
      <c r="E84" s="212">
        <f t="shared" si="3"/>
        <v>0</v>
      </c>
      <c r="F84" s="217">
        <v>0</v>
      </c>
      <c r="G84" s="217">
        <v>0</v>
      </c>
      <c r="H84" s="217">
        <v>0</v>
      </c>
      <c r="I84" s="213"/>
      <c r="J84" s="213"/>
    </row>
    <row r="85" spans="1:10" x14ac:dyDescent="0.2">
      <c r="A85" s="316" t="s">
        <v>84</v>
      </c>
      <c r="B85" s="305" t="s">
        <v>167</v>
      </c>
      <c r="C85" s="42" t="s">
        <v>9</v>
      </c>
      <c r="D85" s="217">
        <v>3340</v>
      </c>
      <c r="E85" s="212">
        <f t="shared" si="3"/>
        <v>4064.4</v>
      </c>
      <c r="F85" s="217">
        <f>F88</f>
        <v>4064.4</v>
      </c>
      <c r="G85" s="217">
        <v>0</v>
      </c>
      <c r="H85" s="217">
        <f>H88</f>
        <v>3931.9708000000001</v>
      </c>
      <c r="I85" s="213">
        <f t="shared" si="4"/>
        <v>117.72367664670659</v>
      </c>
      <c r="J85" s="213">
        <f t="shared" si="5"/>
        <v>96.741728176360596</v>
      </c>
    </row>
    <row r="86" spans="1:10" x14ac:dyDescent="0.2">
      <c r="A86" s="316"/>
      <c r="B86" s="305"/>
      <c r="C86" s="43" t="s">
        <v>7</v>
      </c>
      <c r="D86" s="217">
        <v>0</v>
      </c>
      <c r="E86" s="212">
        <f t="shared" si="3"/>
        <v>0</v>
      </c>
      <c r="F86" s="217">
        <v>0</v>
      </c>
      <c r="G86" s="217">
        <v>0</v>
      </c>
      <c r="H86" s="217">
        <v>0</v>
      </c>
      <c r="I86" s="213"/>
      <c r="J86" s="213"/>
    </row>
    <row r="87" spans="1:10" x14ac:dyDescent="0.2">
      <c r="A87" s="316"/>
      <c r="B87" s="305"/>
      <c r="C87" s="44" t="s">
        <v>8</v>
      </c>
      <c r="D87" s="217">
        <v>0</v>
      </c>
      <c r="E87" s="212">
        <f t="shared" si="3"/>
        <v>0</v>
      </c>
      <c r="F87" s="217">
        <v>0</v>
      </c>
      <c r="G87" s="217">
        <v>0</v>
      </c>
      <c r="H87" s="217">
        <v>0</v>
      </c>
      <c r="I87" s="213"/>
      <c r="J87" s="213"/>
    </row>
    <row r="88" spans="1:10" ht="25.5" x14ac:dyDescent="0.2">
      <c r="A88" s="316"/>
      <c r="B88" s="305"/>
      <c r="C88" s="44" t="s">
        <v>47</v>
      </c>
      <c r="D88" s="217">
        <v>3340</v>
      </c>
      <c r="E88" s="212">
        <f t="shared" si="3"/>
        <v>4064.4</v>
      </c>
      <c r="F88" s="217">
        <f>'отчет по плану жаглину'!H100</f>
        <v>4064.4</v>
      </c>
      <c r="G88" s="217">
        <v>0</v>
      </c>
      <c r="H88" s="217">
        <f>'отчет по плану жаглину'!I100</f>
        <v>3931.9708000000001</v>
      </c>
      <c r="I88" s="213">
        <f t="shared" si="4"/>
        <v>117.72367664670659</v>
      </c>
      <c r="J88" s="213">
        <f t="shared" si="5"/>
        <v>96.741728176360596</v>
      </c>
    </row>
    <row r="89" spans="1:10" ht="25.5" x14ac:dyDescent="0.2">
      <c r="A89" s="316"/>
      <c r="B89" s="305"/>
      <c r="C89" s="44" t="s">
        <v>43</v>
      </c>
      <c r="D89" s="217">
        <v>0</v>
      </c>
      <c r="E89" s="212">
        <f t="shared" si="3"/>
        <v>0</v>
      </c>
      <c r="F89" s="217">
        <v>0</v>
      </c>
      <c r="G89" s="217">
        <v>0</v>
      </c>
      <c r="H89" s="217">
        <v>0</v>
      </c>
      <c r="I89" s="213"/>
      <c r="J89" s="213"/>
    </row>
    <row r="90" spans="1:10" ht="0.75" customHeight="1" x14ac:dyDescent="0.2">
      <c r="A90" s="316" t="s">
        <v>85</v>
      </c>
      <c r="B90" s="305" t="s">
        <v>94</v>
      </c>
      <c r="C90" s="42" t="s">
        <v>9</v>
      </c>
      <c r="D90" s="217">
        <v>10</v>
      </c>
      <c r="E90" s="212">
        <f t="shared" si="3"/>
        <v>0</v>
      </c>
      <c r="F90" s="217"/>
      <c r="G90" s="217">
        <v>0</v>
      </c>
      <c r="H90" s="217">
        <v>0</v>
      </c>
      <c r="I90" s="213">
        <f t="shared" si="4"/>
        <v>0</v>
      </c>
      <c r="J90" s="213" t="e">
        <f t="shared" si="5"/>
        <v>#DIV/0!</v>
      </c>
    </row>
    <row r="91" spans="1:10" hidden="1" x14ac:dyDescent="0.2">
      <c r="A91" s="316"/>
      <c r="B91" s="305"/>
      <c r="C91" s="43" t="s">
        <v>7</v>
      </c>
      <c r="D91" s="217"/>
      <c r="E91" s="212">
        <f t="shared" si="3"/>
        <v>0</v>
      </c>
      <c r="F91" s="217"/>
      <c r="G91" s="217"/>
      <c r="H91" s="217"/>
      <c r="I91" s="213" t="e">
        <f t="shared" si="4"/>
        <v>#DIV/0!</v>
      </c>
      <c r="J91" s="213" t="e">
        <f t="shared" si="5"/>
        <v>#DIV/0!</v>
      </c>
    </row>
    <row r="92" spans="1:10" hidden="1" x14ac:dyDescent="0.2">
      <c r="A92" s="316"/>
      <c r="B92" s="305"/>
      <c r="C92" s="44" t="s">
        <v>8</v>
      </c>
      <c r="D92" s="217"/>
      <c r="E92" s="212">
        <f t="shared" si="3"/>
        <v>0</v>
      </c>
      <c r="F92" s="217"/>
      <c r="G92" s="217"/>
      <c r="H92" s="217"/>
      <c r="I92" s="213" t="e">
        <f t="shared" si="4"/>
        <v>#DIV/0!</v>
      </c>
      <c r="J92" s="213" t="e">
        <f t="shared" si="5"/>
        <v>#DIV/0!</v>
      </c>
    </row>
    <row r="93" spans="1:10" ht="25.5" hidden="1" x14ac:dyDescent="0.2">
      <c r="A93" s="316"/>
      <c r="B93" s="305"/>
      <c r="C93" s="44" t="s">
        <v>47</v>
      </c>
      <c r="D93" s="217"/>
      <c r="E93" s="212">
        <f t="shared" si="3"/>
        <v>0</v>
      </c>
      <c r="F93" s="217"/>
      <c r="G93" s="217"/>
      <c r="H93" s="217"/>
      <c r="I93" s="213" t="e">
        <f t="shared" si="4"/>
        <v>#DIV/0!</v>
      </c>
      <c r="J93" s="213" t="e">
        <f t="shared" si="5"/>
        <v>#DIV/0!</v>
      </c>
    </row>
    <row r="94" spans="1:10" ht="25.5" hidden="1" x14ac:dyDescent="0.2">
      <c r="A94" s="316"/>
      <c r="B94" s="305"/>
      <c r="C94" s="44" t="s">
        <v>43</v>
      </c>
      <c r="D94" s="217"/>
      <c r="E94" s="212">
        <f t="shared" si="3"/>
        <v>0</v>
      </c>
      <c r="F94" s="217"/>
      <c r="G94" s="217"/>
      <c r="H94" s="217"/>
      <c r="I94" s="213" t="e">
        <f t="shared" si="4"/>
        <v>#DIV/0!</v>
      </c>
      <c r="J94" s="213" t="e">
        <f t="shared" si="5"/>
        <v>#DIV/0!</v>
      </c>
    </row>
    <row r="95" spans="1:10" hidden="1" x14ac:dyDescent="0.2">
      <c r="A95" s="316" t="s">
        <v>86</v>
      </c>
      <c r="B95" s="305" t="s">
        <v>95</v>
      </c>
      <c r="C95" s="42" t="s">
        <v>9</v>
      </c>
      <c r="D95" s="217"/>
      <c r="E95" s="212">
        <f t="shared" si="3"/>
        <v>0</v>
      </c>
      <c r="F95" s="217"/>
      <c r="G95" s="217"/>
      <c r="H95" s="217"/>
      <c r="I95" s="213" t="e">
        <f t="shared" si="4"/>
        <v>#DIV/0!</v>
      </c>
      <c r="J95" s="213" t="e">
        <f t="shared" si="5"/>
        <v>#DIV/0!</v>
      </c>
    </row>
    <row r="96" spans="1:10" hidden="1" x14ac:dyDescent="0.2">
      <c r="A96" s="316"/>
      <c r="B96" s="305"/>
      <c r="C96" s="43" t="s">
        <v>7</v>
      </c>
      <c r="D96" s="217"/>
      <c r="E96" s="212">
        <f t="shared" si="3"/>
        <v>0</v>
      </c>
      <c r="F96" s="217"/>
      <c r="G96" s="217"/>
      <c r="H96" s="217"/>
      <c r="I96" s="213" t="e">
        <f t="shared" si="4"/>
        <v>#DIV/0!</v>
      </c>
      <c r="J96" s="213" t="e">
        <f t="shared" si="5"/>
        <v>#DIV/0!</v>
      </c>
    </row>
    <row r="97" spans="1:10" hidden="1" x14ac:dyDescent="0.2">
      <c r="A97" s="316"/>
      <c r="B97" s="305"/>
      <c r="C97" s="44" t="s">
        <v>8</v>
      </c>
      <c r="D97" s="217"/>
      <c r="E97" s="212">
        <f t="shared" si="3"/>
        <v>0</v>
      </c>
      <c r="F97" s="217"/>
      <c r="G97" s="217"/>
      <c r="H97" s="217"/>
      <c r="I97" s="213" t="e">
        <f t="shared" si="4"/>
        <v>#DIV/0!</v>
      </c>
      <c r="J97" s="213" t="e">
        <f t="shared" si="5"/>
        <v>#DIV/0!</v>
      </c>
    </row>
    <row r="98" spans="1:10" ht="25.5" hidden="1" x14ac:dyDescent="0.2">
      <c r="A98" s="316"/>
      <c r="B98" s="305"/>
      <c r="C98" s="44" t="s">
        <v>47</v>
      </c>
      <c r="D98" s="217"/>
      <c r="E98" s="212">
        <f t="shared" si="3"/>
        <v>0</v>
      </c>
      <c r="F98" s="217"/>
      <c r="G98" s="217"/>
      <c r="H98" s="217"/>
      <c r="I98" s="213" t="e">
        <f t="shared" si="4"/>
        <v>#DIV/0!</v>
      </c>
      <c r="J98" s="213" t="e">
        <f t="shared" si="5"/>
        <v>#DIV/0!</v>
      </c>
    </row>
    <row r="99" spans="1:10" ht="25.5" hidden="1" x14ac:dyDescent="0.2">
      <c r="A99" s="316"/>
      <c r="B99" s="305"/>
      <c r="C99" s="44" t="s">
        <v>43</v>
      </c>
      <c r="D99" s="217"/>
      <c r="E99" s="212">
        <f t="shared" si="3"/>
        <v>0</v>
      </c>
      <c r="F99" s="217"/>
      <c r="G99" s="217"/>
      <c r="H99" s="217"/>
      <c r="I99" s="213" t="e">
        <f t="shared" si="4"/>
        <v>#DIV/0!</v>
      </c>
      <c r="J99" s="213" t="e">
        <f t="shared" si="5"/>
        <v>#DIV/0!</v>
      </c>
    </row>
    <row r="100" spans="1:10" x14ac:dyDescent="0.2">
      <c r="A100" s="316" t="s">
        <v>85</v>
      </c>
      <c r="B100" s="305" t="s">
        <v>172</v>
      </c>
      <c r="C100" s="42" t="s">
        <v>9</v>
      </c>
      <c r="D100" s="217">
        <v>100</v>
      </c>
      <c r="E100" s="212">
        <f t="shared" si="3"/>
        <v>0</v>
      </c>
      <c r="F100" s="217">
        <v>0</v>
      </c>
      <c r="G100" s="217">
        <v>0</v>
      </c>
      <c r="H100" s="217">
        <v>0</v>
      </c>
      <c r="I100" s="213">
        <f t="shared" si="4"/>
        <v>0</v>
      </c>
      <c r="J100" s="216" t="e">
        <f t="shared" si="5"/>
        <v>#DIV/0!</v>
      </c>
    </row>
    <row r="101" spans="1:10" x14ac:dyDescent="0.2">
      <c r="A101" s="316"/>
      <c r="B101" s="305"/>
      <c r="C101" s="43" t="s">
        <v>7</v>
      </c>
      <c r="D101" s="217">
        <v>0</v>
      </c>
      <c r="E101" s="212">
        <f t="shared" si="3"/>
        <v>0</v>
      </c>
      <c r="F101" s="217">
        <v>0</v>
      </c>
      <c r="G101" s="217">
        <v>0</v>
      </c>
      <c r="H101" s="217">
        <v>0</v>
      </c>
      <c r="I101" s="213"/>
      <c r="J101" s="216"/>
    </row>
    <row r="102" spans="1:10" x14ac:dyDescent="0.2">
      <c r="A102" s="316"/>
      <c r="B102" s="305"/>
      <c r="C102" s="44" t="s">
        <v>8</v>
      </c>
      <c r="D102" s="217">
        <v>0</v>
      </c>
      <c r="E102" s="212">
        <f t="shared" si="3"/>
        <v>0</v>
      </c>
      <c r="F102" s="217">
        <v>0</v>
      </c>
      <c r="G102" s="217">
        <v>0</v>
      </c>
      <c r="H102" s="217">
        <v>0</v>
      </c>
      <c r="I102" s="213"/>
      <c r="J102" s="216"/>
    </row>
    <row r="103" spans="1:10" ht="25.5" x14ac:dyDescent="0.2">
      <c r="A103" s="316"/>
      <c r="B103" s="305"/>
      <c r="C103" s="44" t="s">
        <v>47</v>
      </c>
      <c r="D103" s="217">
        <v>100</v>
      </c>
      <c r="E103" s="212">
        <f t="shared" si="3"/>
        <v>0</v>
      </c>
      <c r="F103" s="217">
        <v>0</v>
      </c>
      <c r="G103" s="217">
        <v>0</v>
      </c>
      <c r="H103" s="217">
        <v>0</v>
      </c>
      <c r="I103" s="213">
        <f t="shared" si="4"/>
        <v>0</v>
      </c>
      <c r="J103" s="216" t="e">
        <f t="shared" si="5"/>
        <v>#DIV/0!</v>
      </c>
    </row>
    <row r="104" spans="1:10" ht="66.75" customHeight="1" x14ac:dyDescent="0.2">
      <c r="A104" s="316"/>
      <c r="B104" s="305"/>
      <c r="C104" s="44" t="s">
        <v>43</v>
      </c>
      <c r="D104" s="217">
        <v>0</v>
      </c>
      <c r="E104" s="212">
        <f t="shared" si="3"/>
        <v>0</v>
      </c>
      <c r="F104" s="217">
        <v>0</v>
      </c>
      <c r="G104" s="217">
        <v>0</v>
      </c>
      <c r="H104" s="217">
        <v>0</v>
      </c>
      <c r="I104" s="213"/>
      <c r="J104" s="213"/>
    </row>
    <row r="105" spans="1:10" x14ac:dyDescent="0.2">
      <c r="A105" s="316" t="s">
        <v>86</v>
      </c>
      <c r="B105" s="305" t="s">
        <v>166</v>
      </c>
      <c r="C105" s="42" t="s">
        <v>9</v>
      </c>
      <c r="D105" s="217">
        <v>10000</v>
      </c>
      <c r="E105" s="212">
        <f t="shared" si="3"/>
        <v>16000</v>
      </c>
      <c r="F105" s="217">
        <v>0</v>
      </c>
      <c r="G105" s="217">
        <v>16000</v>
      </c>
      <c r="H105" s="217">
        <v>16000</v>
      </c>
      <c r="I105" s="213">
        <f t="shared" si="4"/>
        <v>160</v>
      </c>
      <c r="J105" s="213">
        <f t="shared" si="5"/>
        <v>100</v>
      </c>
    </row>
    <row r="106" spans="1:10" x14ac:dyDescent="0.2">
      <c r="A106" s="316"/>
      <c r="B106" s="305"/>
      <c r="C106" s="43" t="s">
        <v>7</v>
      </c>
      <c r="D106" s="217">
        <v>0</v>
      </c>
      <c r="E106" s="212">
        <f t="shared" si="3"/>
        <v>0</v>
      </c>
      <c r="F106" s="217">
        <v>0</v>
      </c>
      <c r="G106" s="217">
        <v>0</v>
      </c>
      <c r="H106" s="217">
        <v>0</v>
      </c>
      <c r="I106" s="213"/>
      <c r="J106" s="213"/>
    </row>
    <row r="107" spans="1:10" x14ac:dyDescent="0.2">
      <c r="A107" s="316"/>
      <c r="B107" s="305"/>
      <c r="C107" s="44" t="s">
        <v>8</v>
      </c>
      <c r="D107" s="217">
        <v>0</v>
      </c>
      <c r="E107" s="212">
        <f t="shared" si="3"/>
        <v>0</v>
      </c>
      <c r="F107" s="217">
        <v>0</v>
      </c>
      <c r="G107" s="217">
        <v>0</v>
      </c>
      <c r="H107" s="217">
        <v>0</v>
      </c>
      <c r="I107" s="213"/>
      <c r="J107" s="213"/>
    </row>
    <row r="108" spans="1:10" ht="25.5" x14ac:dyDescent="0.2">
      <c r="A108" s="316"/>
      <c r="B108" s="305"/>
      <c r="C108" s="44" t="s">
        <v>47</v>
      </c>
      <c r="D108" s="217">
        <v>0</v>
      </c>
      <c r="E108" s="212">
        <f t="shared" si="3"/>
        <v>0</v>
      </c>
      <c r="F108" s="217">
        <v>0</v>
      </c>
      <c r="G108" s="217">
        <v>0</v>
      </c>
      <c r="H108" s="217">
        <v>0</v>
      </c>
      <c r="I108" s="213"/>
      <c r="J108" s="213"/>
    </row>
    <row r="109" spans="1:10" ht="25.5" x14ac:dyDescent="0.2">
      <c r="A109" s="316"/>
      <c r="B109" s="305"/>
      <c r="C109" s="44" t="s">
        <v>43</v>
      </c>
      <c r="D109" s="217">
        <v>10000</v>
      </c>
      <c r="E109" s="212">
        <f t="shared" si="3"/>
        <v>16000</v>
      </c>
      <c r="F109" s="217">
        <v>0</v>
      </c>
      <c r="G109" s="217">
        <v>16000</v>
      </c>
      <c r="H109" s="217">
        <v>16000</v>
      </c>
      <c r="I109" s="213">
        <f t="shared" si="4"/>
        <v>160</v>
      </c>
      <c r="J109" s="213">
        <f t="shared" si="5"/>
        <v>100</v>
      </c>
    </row>
    <row r="110" spans="1:10" x14ac:dyDescent="0.2">
      <c r="A110" s="316" t="s">
        <v>87</v>
      </c>
      <c r="B110" s="305" t="s">
        <v>91</v>
      </c>
      <c r="C110" s="42" t="s">
        <v>9</v>
      </c>
      <c r="D110" s="217">
        <v>1819</v>
      </c>
      <c r="E110" s="212">
        <f t="shared" si="3"/>
        <v>2192.6</v>
      </c>
      <c r="F110" s="217">
        <v>0</v>
      </c>
      <c r="G110" s="217">
        <v>2192.6</v>
      </c>
      <c r="H110" s="217">
        <v>2192.6</v>
      </c>
      <c r="I110" s="213">
        <f t="shared" si="4"/>
        <v>120.5387575590984</v>
      </c>
      <c r="J110" s="213">
        <f t="shared" si="5"/>
        <v>100</v>
      </c>
    </row>
    <row r="111" spans="1:10" x14ac:dyDescent="0.2">
      <c r="A111" s="316"/>
      <c r="B111" s="305"/>
      <c r="C111" s="43" t="s">
        <v>7</v>
      </c>
      <c r="D111" s="217">
        <v>0</v>
      </c>
      <c r="E111" s="212">
        <f t="shared" si="3"/>
        <v>0</v>
      </c>
      <c r="F111" s="217">
        <v>0</v>
      </c>
      <c r="G111" s="217">
        <v>0</v>
      </c>
      <c r="H111" s="217">
        <v>0</v>
      </c>
      <c r="I111" s="213"/>
      <c r="J111" s="213"/>
    </row>
    <row r="112" spans="1:10" x14ac:dyDescent="0.2">
      <c r="A112" s="316"/>
      <c r="B112" s="305"/>
      <c r="C112" s="44" t="s">
        <v>8</v>
      </c>
      <c r="D112" s="217">
        <v>0</v>
      </c>
      <c r="E112" s="212">
        <f t="shared" si="3"/>
        <v>0</v>
      </c>
      <c r="F112" s="217">
        <v>0</v>
      </c>
      <c r="G112" s="217">
        <v>0</v>
      </c>
      <c r="H112" s="217">
        <v>0</v>
      </c>
      <c r="I112" s="213"/>
      <c r="J112" s="213"/>
    </row>
    <row r="113" spans="1:10" ht="25.5" x14ac:dyDescent="0.2">
      <c r="A113" s="316"/>
      <c r="B113" s="305"/>
      <c r="C113" s="44" t="s">
        <v>47</v>
      </c>
      <c r="D113" s="217">
        <v>0</v>
      </c>
      <c r="E113" s="212">
        <f t="shared" si="3"/>
        <v>0</v>
      </c>
      <c r="F113" s="217">
        <v>0</v>
      </c>
      <c r="G113" s="217">
        <v>0</v>
      </c>
      <c r="H113" s="217">
        <v>0</v>
      </c>
      <c r="I113" s="213"/>
      <c r="J113" s="213"/>
    </row>
    <row r="114" spans="1:10" ht="25.5" x14ac:dyDescent="0.2">
      <c r="A114" s="316"/>
      <c r="B114" s="305"/>
      <c r="C114" s="44" t="s">
        <v>43</v>
      </c>
      <c r="D114" s="217">
        <v>1819</v>
      </c>
      <c r="E114" s="212">
        <f t="shared" si="3"/>
        <v>2192.6</v>
      </c>
      <c r="F114" s="217">
        <v>0</v>
      </c>
      <c r="G114" s="217">
        <v>2192.6</v>
      </c>
      <c r="H114" s="217">
        <v>2192.6</v>
      </c>
      <c r="I114" s="213">
        <f t="shared" si="4"/>
        <v>120.5387575590984</v>
      </c>
      <c r="J114" s="213">
        <f t="shared" si="5"/>
        <v>100</v>
      </c>
    </row>
    <row r="115" spans="1:10" x14ac:dyDescent="0.2">
      <c r="A115" s="316" t="s">
        <v>221</v>
      </c>
      <c r="B115" s="305" t="s">
        <v>92</v>
      </c>
      <c r="C115" s="42" t="s">
        <v>9</v>
      </c>
      <c r="D115" s="217">
        <v>1218</v>
      </c>
      <c r="E115" s="212">
        <f t="shared" si="3"/>
        <v>1013</v>
      </c>
      <c r="F115" s="217">
        <v>0</v>
      </c>
      <c r="G115" s="217">
        <v>1013</v>
      </c>
      <c r="H115" s="217">
        <v>1013</v>
      </c>
      <c r="I115" s="213">
        <f t="shared" si="4"/>
        <v>83.16912972085386</v>
      </c>
      <c r="J115" s="213">
        <f t="shared" si="5"/>
        <v>100</v>
      </c>
    </row>
    <row r="116" spans="1:10" x14ac:dyDescent="0.2">
      <c r="A116" s="316"/>
      <c r="B116" s="305"/>
      <c r="C116" s="43" t="s">
        <v>7</v>
      </c>
      <c r="D116" s="217">
        <v>0</v>
      </c>
      <c r="E116" s="212">
        <f t="shared" si="3"/>
        <v>0</v>
      </c>
      <c r="F116" s="217">
        <v>0</v>
      </c>
      <c r="G116" s="217">
        <v>0</v>
      </c>
      <c r="H116" s="217">
        <v>0</v>
      </c>
      <c r="I116" s="213"/>
      <c r="J116" s="213"/>
    </row>
    <row r="117" spans="1:10" x14ac:dyDescent="0.2">
      <c r="A117" s="316"/>
      <c r="B117" s="305"/>
      <c r="C117" s="44" t="s">
        <v>8</v>
      </c>
      <c r="D117" s="217">
        <v>0</v>
      </c>
      <c r="E117" s="212">
        <f t="shared" si="3"/>
        <v>0</v>
      </c>
      <c r="F117" s="217">
        <v>0</v>
      </c>
      <c r="G117" s="217">
        <v>0</v>
      </c>
      <c r="H117" s="217">
        <v>0</v>
      </c>
      <c r="I117" s="213"/>
      <c r="J117" s="213"/>
    </row>
    <row r="118" spans="1:10" ht="25.5" x14ac:dyDescent="0.2">
      <c r="A118" s="316"/>
      <c r="B118" s="305"/>
      <c r="C118" s="44" t="s">
        <v>47</v>
      </c>
      <c r="D118" s="217">
        <v>0</v>
      </c>
      <c r="E118" s="212">
        <f t="shared" si="3"/>
        <v>0</v>
      </c>
      <c r="F118" s="217">
        <v>0</v>
      </c>
      <c r="G118" s="217">
        <v>0</v>
      </c>
      <c r="H118" s="217">
        <v>0</v>
      </c>
      <c r="I118" s="213"/>
      <c r="J118" s="213"/>
    </row>
    <row r="119" spans="1:10" ht="25.5" x14ac:dyDescent="0.2">
      <c r="A119" s="316"/>
      <c r="B119" s="305"/>
      <c r="C119" s="44" t="s">
        <v>43</v>
      </c>
      <c r="D119" s="217">
        <v>1218</v>
      </c>
      <c r="E119" s="212">
        <f t="shared" si="3"/>
        <v>1013</v>
      </c>
      <c r="F119" s="217">
        <v>0</v>
      </c>
      <c r="G119" s="217">
        <v>1013</v>
      </c>
      <c r="H119" s="217">
        <v>1013</v>
      </c>
      <c r="I119" s="213">
        <f t="shared" si="4"/>
        <v>83.16912972085386</v>
      </c>
      <c r="J119" s="213">
        <f t="shared" si="5"/>
        <v>100</v>
      </c>
    </row>
    <row r="120" spans="1:10" x14ac:dyDescent="0.2">
      <c r="A120" s="309" t="s">
        <v>68</v>
      </c>
      <c r="B120" s="306" t="s">
        <v>241</v>
      </c>
      <c r="C120" s="42" t="s">
        <v>9</v>
      </c>
      <c r="D120" s="217">
        <v>2900</v>
      </c>
      <c r="E120" s="212">
        <f t="shared" si="3"/>
        <v>2006.2</v>
      </c>
      <c r="F120" s="217">
        <f>F125+F130+F135+F140+F160+F155</f>
        <v>2006.2</v>
      </c>
      <c r="G120" s="217">
        <v>0</v>
      </c>
      <c r="H120" s="217">
        <f>H123</f>
        <v>1900.8200000000002</v>
      </c>
      <c r="I120" s="213">
        <f>(H120*100)/D120</f>
        <v>65.545517241379315</v>
      </c>
      <c r="J120" s="213">
        <f>(H120*100)/E120</f>
        <v>94.747283421393689</v>
      </c>
    </row>
    <row r="121" spans="1:10" x14ac:dyDescent="0.2">
      <c r="A121" s="310"/>
      <c r="B121" s="307"/>
      <c r="C121" s="43" t="s">
        <v>7</v>
      </c>
      <c r="D121" s="217">
        <v>0</v>
      </c>
      <c r="E121" s="212">
        <f t="shared" si="3"/>
        <v>0</v>
      </c>
      <c r="F121" s="217">
        <v>0</v>
      </c>
      <c r="G121" s="217">
        <v>0</v>
      </c>
      <c r="H121" s="220">
        <v>0</v>
      </c>
      <c r="I121" s="213"/>
      <c r="J121" s="213"/>
    </row>
    <row r="122" spans="1:10" x14ac:dyDescent="0.2">
      <c r="A122" s="310"/>
      <c r="B122" s="307"/>
      <c r="C122" s="44" t="s">
        <v>8</v>
      </c>
      <c r="D122" s="217">
        <v>0</v>
      </c>
      <c r="E122" s="212">
        <f t="shared" si="3"/>
        <v>0</v>
      </c>
      <c r="F122" s="217">
        <v>0</v>
      </c>
      <c r="G122" s="217">
        <v>0</v>
      </c>
      <c r="H122" s="220">
        <v>0</v>
      </c>
      <c r="I122" s="213"/>
      <c r="J122" s="213"/>
    </row>
    <row r="123" spans="1:10" ht="25.5" x14ac:dyDescent="0.2">
      <c r="A123" s="310"/>
      <c r="B123" s="307"/>
      <c r="C123" s="44" t="s">
        <v>47</v>
      </c>
      <c r="D123" s="217">
        <v>2900</v>
      </c>
      <c r="E123" s="212">
        <f t="shared" si="3"/>
        <v>2006.2</v>
      </c>
      <c r="F123" s="217">
        <f>F120</f>
        <v>2006.2</v>
      </c>
      <c r="G123" s="217">
        <v>0</v>
      </c>
      <c r="H123" s="217">
        <f>'отчет по плану жаглину'!I121</f>
        <v>1900.8200000000002</v>
      </c>
      <c r="I123" s="213">
        <f t="shared" si="4"/>
        <v>65.545517241379315</v>
      </c>
      <c r="J123" s="213">
        <f t="shared" si="5"/>
        <v>94.747283421393689</v>
      </c>
    </row>
    <row r="124" spans="1:10" ht="25.5" x14ac:dyDescent="0.2">
      <c r="A124" s="311"/>
      <c r="B124" s="308"/>
      <c r="C124" s="44" t="s">
        <v>43</v>
      </c>
      <c r="D124" s="217">
        <v>0</v>
      </c>
      <c r="E124" s="212">
        <f t="shared" si="3"/>
        <v>0</v>
      </c>
      <c r="F124" s="217">
        <v>0</v>
      </c>
      <c r="G124" s="217">
        <v>0</v>
      </c>
      <c r="H124" s="217">
        <v>0</v>
      </c>
      <c r="I124" s="213"/>
      <c r="J124" s="213"/>
    </row>
    <row r="125" spans="1:10" x14ac:dyDescent="0.2">
      <c r="A125" s="309" t="s">
        <v>88</v>
      </c>
      <c r="B125" s="306" t="s">
        <v>70</v>
      </c>
      <c r="C125" s="42" t="s">
        <v>9</v>
      </c>
      <c r="D125" s="217">
        <v>300</v>
      </c>
      <c r="E125" s="212">
        <f t="shared" si="3"/>
        <v>34.5</v>
      </c>
      <c r="F125" s="217">
        <f>F128</f>
        <v>34.5</v>
      </c>
      <c r="G125" s="217">
        <v>0</v>
      </c>
      <c r="H125" s="217">
        <v>0</v>
      </c>
      <c r="I125" s="213">
        <f t="shared" si="4"/>
        <v>0</v>
      </c>
      <c r="J125" s="213">
        <f t="shared" si="5"/>
        <v>0</v>
      </c>
    </row>
    <row r="126" spans="1:10" x14ac:dyDescent="0.2">
      <c r="A126" s="310"/>
      <c r="B126" s="307"/>
      <c r="C126" s="43" t="s">
        <v>7</v>
      </c>
      <c r="D126" s="217">
        <v>0</v>
      </c>
      <c r="E126" s="212">
        <f t="shared" si="3"/>
        <v>0</v>
      </c>
      <c r="F126" s="217">
        <v>0</v>
      </c>
      <c r="G126" s="217">
        <v>0</v>
      </c>
      <c r="H126" s="217">
        <v>0</v>
      </c>
      <c r="I126" s="213"/>
      <c r="J126" s="213"/>
    </row>
    <row r="127" spans="1:10" x14ac:dyDescent="0.2">
      <c r="A127" s="310"/>
      <c r="B127" s="307"/>
      <c r="C127" s="44" t="s">
        <v>8</v>
      </c>
      <c r="D127" s="217">
        <v>0</v>
      </c>
      <c r="E127" s="212">
        <f t="shared" si="3"/>
        <v>0</v>
      </c>
      <c r="F127" s="217">
        <v>0</v>
      </c>
      <c r="G127" s="217">
        <v>0</v>
      </c>
      <c r="H127" s="217">
        <v>0</v>
      </c>
      <c r="I127" s="213"/>
      <c r="J127" s="213"/>
    </row>
    <row r="128" spans="1:10" ht="25.5" x14ac:dyDescent="0.2">
      <c r="A128" s="310"/>
      <c r="B128" s="307"/>
      <c r="C128" s="44" t="s">
        <v>47</v>
      </c>
      <c r="D128" s="217">
        <v>300</v>
      </c>
      <c r="E128" s="212">
        <f t="shared" si="3"/>
        <v>34.5</v>
      </c>
      <c r="F128" s="217">
        <f>'отчет по плану жаглину'!H124</f>
        <v>34.5</v>
      </c>
      <c r="G128" s="217">
        <v>0</v>
      </c>
      <c r="H128" s="217">
        <v>0</v>
      </c>
      <c r="I128" s="213">
        <f t="shared" si="4"/>
        <v>0</v>
      </c>
      <c r="J128" s="213">
        <f t="shared" si="5"/>
        <v>0</v>
      </c>
    </row>
    <row r="129" spans="1:10" ht="25.5" x14ac:dyDescent="0.2">
      <c r="A129" s="311"/>
      <c r="B129" s="308"/>
      <c r="C129" s="44" t="s">
        <v>43</v>
      </c>
      <c r="D129" s="217">
        <v>0</v>
      </c>
      <c r="E129" s="212">
        <f t="shared" si="3"/>
        <v>0</v>
      </c>
      <c r="F129" s="217">
        <v>0</v>
      </c>
      <c r="G129" s="217">
        <v>0</v>
      </c>
      <c r="H129" s="217">
        <v>0</v>
      </c>
      <c r="I129" s="213"/>
      <c r="J129" s="213"/>
    </row>
    <row r="130" spans="1:10" x14ac:dyDescent="0.2">
      <c r="A130" s="309" t="s">
        <v>89</v>
      </c>
      <c r="B130" s="306" t="s">
        <v>392</v>
      </c>
      <c r="C130" s="42" t="s">
        <v>9</v>
      </c>
      <c r="D130" s="217">
        <v>2000</v>
      </c>
      <c r="E130" s="212">
        <f t="shared" si="3"/>
        <v>1530.01</v>
      </c>
      <c r="F130" s="217">
        <f>F133</f>
        <v>1530.01</v>
      </c>
      <c r="G130" s="217">
        <v>0</v>
      </c>
      <c r="H130" s="201">
        <f>H133</f>
        <v>1529.91</v>
      </c>
      <c r="I130" s="213">
        <f t="shared" si="4"/>
        <v>76.495500000000007</v>
      </c>
      <c r="J130" s="213">
        <f t="shared" si="5"/>
        <v>99.993464095005919</v>
      </c>
    </row>
    <row r="131" spans="1:10" x14ac:dyDescent="0.2">
      <c r="A131" s="310"/>
      <c r="B131" s="307"/>
      <c r="C131" s="43" t="s">
        <v>7</v>
      </c>
      <c r="D131" s="217">
        <v>0</v>
      </c>
      <c r="E131" s="212">
        <f t="shared" si="3"/>
        <v>0</v>
      </c>
      <c r="F131" s="217">
        <v>0</v>
      </c>
      <c r="G131" s="217">
        <v>0</v>
      </c>
      <c r="H131" s="201">
        <v>0</v>
      </c>
      <c r="I131" s="213"/>
      <c r="J131" s="213"/>
    </row>
    <row r="132" spans="1:10" x14ac:dyDescent="0.2">
      <c r="A132" s="310"/>
      <c r="B132" s="307"/>
      <c r="C132" s="44" t="s">
        <v>8</v>
      </c>
      <c r="D132" s="217">
        <v>0</v>
      </c>
      <c r="E132" s="212">
        <f t="shared" si="3"/>
        <v>0</v>
      </c>
      <c r="F132" s="217">
        <v>0</v>
      </c>
      <c r="G132" s="217">
        <v>0</v>
      </c>
      <c r="H132" s="201">
        <v>0</v>
      </c>
      <c r="I132" s="213"/>
      <c r="J132" s="213"/>
    </row>
    <row r="133" spans="1:10" ht="25.5" x14ac:dyDescent="0.2">
      <c r="A133" s="310"/>
      <c r="B133" s="307"/>
      <c r="C133" s="44" t="s">
        <v>47</v>
      </c>
      <c r="D133" s="217">
        <v>2000</v>
      </c>
      <c r="E133" s="212">
        <f t="shared" si="3"/>
        <v>1530.01</v>
      </c>
      <c r="F133" s="217">
        <f>'отчет по плану жаглину'!H127</f>
        <v>1530.01</v>
      </c>
      <c r="G133" s="217">
        <v>0</v>
      </c>
      <c r="H133" s="201">
        <f>'отчет по плану жаглину'!I127</f>
        <v>1529.91</v>
      </c>
      <c r="I133" s="213">
        <f t="shared" si="4"/>
        <v>76.495500000000007</v>
      </c>
      <c r="J133" s="213">
        <f t="shared" si="5"/>
        <v>99.993464095005919</v>
      </c>
    </row>
    <row r="134" spans="1:10" ht="43.5" customHeight="1" x14ac:dyDescent="0.2">
      <c r="A134" s="311"/>
      <c r="B134" s="308"/>
      <c r="C134" s="44" t="s">
        <v>43</v>
      </c>
      <c r="D134" s="217">
        <v>0</v>
      </c>
      <c r="E134" s="212">
        <f t="shared" si="3"/>
        <v>0</v>
      </c>
      <c r="F134" s="217">
        <v>0</v>
      </c>
      <c r="G134" s="217">
        <v>0</v>
      </c>
      <c r="H134" s="217">
        <v>0</v>
      </c>
      <c r="I134" s="213"/>
      <c r="J134" s="213"/>
    </row>
    <row r="135" spans="1:10" x14ac:dyDescent="0.2">
      <c r="A135" s="309" t="s">
        <v>90</v>
      </c>
      <c r="B135" s="306" t="s">
        <v>450</v>
      </c>
      <c r="C135" s="42" t="s">
        <v>9</v>
      </c>
      <c r="D135" s="217">
        <v>100</v>
      </c>
      <c r="E135" s="212">
        <f t="shared" si="3"/>
        <v>0</v>
      </c>
      <c r="F135" s="217">
        <f>F138</f>
        <v>0</v>
      </c>
      <c r="G135" s="217">
        <v>0</v>
      </c>
      <c r="H135" s="217">
        <v>0</v>
      </c>
      <c r="I135" s="213">
        <f t="shared" si="4"/>
        <v>0</v>
      </c>
      <c r="J135" s="213">
        <v>0</v>
      </c>
    </row>
    <row r="136" spans="1:10" x14ac:dyDescent="0.2">
      <c r="A136" s="310"/>
      <c r="B136" s="307"/>
      <c r="C136" s="43" t="s">
        <v>7</v>
      </c>
      <c r="D136" s="217">
        <v>0</v>
      </c>
      <c r="E136" s="212">
        <f t="shared" si="3"/>
        <v>0</v>
      </c>
      <c r="F136" s="217">
        <v>0</v>
      </c>
      <c r="G136" s="217">
        <v>0</v>
      </c>
      <c r="H136" s="217">
        <v>0</v>
      </c>
      <c r="I136" s="213"/>
      <c r="J136" s="213"/>
    </row>
    <row r="137" spans="1:10" x14ac:dyDescent="0.2">
      <c r="A137" s="310"/>
      <c r="B137" s="307"/>
      <c r="C137" s="44" t="s">
        <v>8</v>
      </c>
      <c r="D137" s="217">
        <v>0</v>
      </c>
      <c r="E137" s="212">
        <f t="shared" si="3"/>
        <v>0</v>
      </c>
      <c r="F137" s="217">
        <v>0</v>
      </c>
      <c r="G137" s="217">
        <v>0</v>
      </c>
      <c r="H137" s="217">
        <v>0</v>
      </c>
      <c r="I137" s="213"/>
      <c r="J137" s="213"/>
    </row>
    <row r="138" spans="1:10" ht="25.5" x14ac:dyDescent="0.2">
      <c r="A138" s="310"/>
      <c r="B138" s="307"/>
      <c r="C138" s="44" t="s">
        <v>47</v>
      </c>
      <c r="D138" s="217">
        <v>100</v>
      </c>
      <c r="E138" s="212">
        <f t="shared" si="3"/>
        <v>0</v>
      </c>
      <c r="F138" s="217">
        <v>0</v>
      </c>
      <c r="G138" s="217">
        <v>0</v>
      </c>
      <c r="H138" s="217">
        <v>0</v>
      </c>
      <c r="I138" s="213">
        <f t="shared" si="4"/>
        <v>0</v>
      </c>
      <c r="J138" s="213">
        <v>0</v>
      </c>
    </row>
    <row r="139" spans="1:10" ht="25.5" x14ac:dyDescent="0.2">
      <c r="A139" s="311"/>
      <c r="B139" s="308"/>
      <c r="C139" s="44" t="s">
        <v>43</v>
      </c>
      <c r="D139" s="217">
        <v>0</v>
      </c>
      <c r="E139" s="212">
        <f t="shared" ref="E139:E164" si="6">F139+G139</f>
        <v>0</v>
      </c>
      <c r="F139" s="217">
        <v>0</v>
      </c>
      <c r="G139" s="217">
        <v>0</v>
      </c>
      <c r="H139" s="217">
        <v>0</v>
      </c>
      <c r="I139" s="213"/>
      <c r="J139" s="213"/>
    </row>
    <row r="140" spans="1:10" x14ac:dyDescent="0.2">
      <c r="A140" s="316" t="s">
        <v>93</v>
      </c>
      <c r="B140" s="305" t="s">
        <v>71</v>
      </c>
      <c r="C140" s="42" t="s">
        <v>9</v>
      </c>
      <c r="D140" s="217">
        <v>300</v>
      </c>
      <c r="E140" s="212">
        <f t="shared" si="6"/>
        <v>301.69</v>
      </c>
      <c r="F140" s="217">
        <f>F143</f>
        <v>301.69</v>
      </c>
      <c r="G140" s="217">
        <v>0</v>
      </c>
      <c r="H140" s="217">
        <f>H143</f>
        <v>230.91</v>
      </c>
      <c r="I140" s="213">
        <f t="shared" ref="I140:I164" si="7">(H140*100)/D140</f>
        <v>76.97</v>
      </c>
      <c r="J140" s="213">
        <f t="shared" ref="J140:J154" si="8">(H140*100)/E140</f>
        <v>76.538831250621499</v>
      </c>
    </row>
    <row r="141" spans="1:10" x14ac:dyDescent="0.2">
      <c r="A141" s="316"/>
      <c r="B141" s="305"/>
      <c r="C141" s="43" t="s">
        <v>7</v>
      </c>
      <c r="D141" s="217">
        <v>0</v>
      </c>
      <c r="E141" s="212">
        <f t="shared" si="6"/>
        <v>0</v>
      </c>
      <c r="F141" s="217">
        <v>0</v>
      </c>
      <c r="G141" s="217">
        <v>0</v>
      </c>
      <c r="H141" s="217">
        <v>0</v>
      </c>
      <c r="I141" s="213"/>
      <c r="J141" s="213"/>
    </row>
    <row r="142" spans="1:10" x14ac:dyDescent="0.2">
      <c r="A142" s="316"/>
      <c r="B142" s="305"/>
      <c r="C142" s="44" t="s">
        <v>8</v>
      </c>
      <c r="D142" s="217">
        <v>0</v>
      </c>
      <c r="E142" s="212">
        <f t="shared" si="6"/>
        <v>0</v>
      </c>
      <c r="F142" s="217">
        <v>0</v>
      </c>
      <c r="G142" s="217">
        <v>0</v>
      </c>
      <c r="H142" s="217">
        <v>0</v>
      </c>
      <c r="I142" s="213"/>
      <c r="J142" s="213"/>
    </row>
    <row r="143" spans="1:10" ht="25.5" x14ac:dyDescent="0.2">
      <c r="A143" s="316"/>
      <c r="B143" s="305"/>
      <c r="C143" s="44" t="s">
        <v>47</v>
      </c>
      <c r="D143" s="217">
        <v>300</v>
      </c>
      <c r="E143" s="212">
        <f t="shared" si="6"/>
        <v>301.69</v>
      </c>
      <c r="F143" s="217">
        <f>'отчет по плану жаглину'!H132</f>
        <v>301.69</v>
      </c>
      <c r="G143" s="217">
        <v>0</v>
      </c>
      <c r="H143" s="217">
        <f>'отчет по плану жаглину'!I133</f>
        <v>230.91</v>
      </c>
      <c r="I143" s="213">
        <f t="shared" si="7"/>
        <v>76.97</v>
      </c>
      <c r="J143" s="213">
        <f t="shared" si="8"/>
        <v>76.538831250621499</v>
      </c>
    </row>
    <row r="144" spans="1:10" ht="25.5" x14ac:dyDescent="0.2">
      <c r="A144" s="316"/>
      <c r="B144" s="305"/>
      <c r="C144" s="44" t="s">
        <v>43</v>
      </c>
      <c r="D144" s="217">
        <v>0</v>
      </c>
      <c r="E144" s="212">
        <f t="shared" si="6"/>
        <v>0</v>
      </c>
      <c r="F144" s="217">
        <v>0</v>
      </c>
      <c r="G144" s="217">
        <v>0</v>
      </c>
      <c r="H144" s="217">
        <v>0</v>
      </c>
      <c r="I144" s="213"/>
      <c r="J144" s="213"/>
    </row>
    <row r="145" spans="1:10" hidden="1" x14ac:dyDescent="0.2">
      <c r="A145" s="316" t="s">
        <v>232</v>
      </c>
      <c r="B145" s="305" t="s">
        <v>76</v>
      </c>
      <c r="C145" s="42" t="s">
        <v>9</v>
      </c>
      <c r="D145" s="217"/>
      <c r="E145" s="212">
        <f t="shared" si="6"/>
        <v>0</v>
      </c>
      <c r="F145" s="217"/>
      <c r="G145" s="217"/>
      <c r="H145" s="217"/>
      <c r="I145" s="213" t="e">
        <f t="shared" si="7"/>
        <v>#DIV/0!</v>
      </c>
      <c r="J145" s="213" t="e">
        <f t="shared" si="8"/>
        <v>#DIV/0!</v>
      </c>
    </row>
    <row r="146" spans="1:10" hidden="1" x14ac:dyDescent="0.2">
      <c r="A146" s="316"/>
      <c r="B146" s="305"/>
      <c r="C146" s="43" t="s">
        <v>7</v>
      </c>
      <c r="D146" s="217"/>
      <c r="E146" s="212">
        <f t="shared" si="6"/>
        <v>0</v>
      </c>
      <c r="F146" s="217"/>
      <c r="G146" s="217"/>
      <c r="H146" s="217"/>
      <c r="I146" s="213" t="e">
        <f t="shared" si="7"/>
        <v>#DIV/0!</v>
      </c>
      <c r="J146" s="213" t="e">
        <f t="shared" si="8"/>
        <v>#DIV/0!</v>
      </c>
    </row>
    <row r="147" spans="1:10" hidden="1" x14ac:dyDescent="0.2">
      <c r="A147" s="316"/>
      <c r="B147" s="305"/>
      <c r="C147" s="44" t="s">
        <v>8</v>
      </c>
      <c r="D147" s="217"/>
      <c r="E147" s="212">
        <f t="shared" si="6"/>
        <v>0</v>
      </c>
      <c r="F147" s="217"/>
      <c r="G147" s="217"/>
      <c r="H147" s="217"/>
      <c r="I147" s="213" t="e">
        <f t="shared" si="7"/>
        <v>#DIV/0!</v>
      </c>
      <c r="J147" s="213" t="e">
        <f t="shared" si="8"/>
        <v>#DIV/0!</v>
      </c>
    </row>
    <row r="148" spans="1:10" ht="25.5" hidden="1" x14ac:dyDescent="0.2">
      <c r="A148" s="316"/>
      <c r="B148" s="305"/>
      <c r="C148" s="44" t="s">
        <v>47</v>
      </c>
      <c r="D148" s="217"/>
      <c r="E148" s="212">
        <f t="shared" si="6"/>
        <v>0</v>
      </c>
      <c r="F148" s="217"/>
      <c r="G148" s="217"/>
      <c r="H148" s="217"/>
      <c r="I148" s="213" t="e">
        <f t="shared" si="7"/>
        <v>#DIV/0!</v>
      </c>
      <c r="J148" s="213" t="e">
        <f t="shared" si="8"/>
        <v>#DIV/0!</v>
      </c>
    </row>
    <row r="149" spans="1:10" ht="25.5" hidden="1" x14ac:dyDescent="0.2">
      <c r="A149" s="316"/>
      <c r="B149" s="305"/>
      <c r="C149" s="44" t="s">
        <v>43</v>
      </c>
      <c r="D149" s="217"/>
      <c r="E149" s="212">
        <f t="shared" si="6"/>
        <v>0</v>
      </c>
      <c r="F149" s="217"/>
      <c r="G149" s="217"/>
      <c r="H149" s="217"/>
      <c r="I149" s="213" t="e">
        <f t="shared" si="7"/>
        <v>#DIV/0!</v>
      </c>
      <c r="J149" s="213" t="e">
        <f t="shared" si="8"/>
        <v>#DIV/0!</v>
      </c>
    </row>
    <row r="150" spans="1:10" hidden="1" x14ac:dyDescent="0.2">
      <c r="A150" s="316" t="s">
        <v>233</v>
      </c>
      <c r="B150" s="306" t="s">
        <v>162</v>
      </c>
      <c r="C150" s="43" t="s">
        <v>9</v>
      </c>
      <c r="D150" s="217"/>
      <c r="E150" s="212">
        <f t="shared" si="6"/>
        <v>0</v>
      </c>
      <c r="F150" s="217"/>
      <c r="G150" s="217"/>
      <c r="H150" s="217"/>
      <c r="I150" s="213" t="e">
        <f t="shared" si="7"/>
        <v>#DIV/0!</v>
      </c>
      <c r="J150" s="213" t="e">
        <f t="shared" si="8"/>
        <v>#DIV/0!</v>
      </c>
    </row>
    <row r="151" spans="1:10" hidden="1" x14ac:dyDescent="0.2">
      <c r="A151" s="316"/>
      <c r="B151" s="307"/>
      <c r="C151" s="43" t="s">
        <v>7</v>
      </c>
      <c r="D151" s="217"/>
      <c r="E151" s="212">
        <f t="shared" si="6"/>
        <v>0</v>
      </c>
      <c r="F151" s="217"/>
      <c r="G151" s="217"/>
      <c r="H151" s="217"/>
      <c r="I151" s="213" t="e">
        <f t="shared" si="7"/>
        <v>#DIV/0!</v>
      </c>
      <c r="J151" s="213" t="e">
        <f t="shared" si="8"/>
        <v>#DIV/0!</v>
      </c>
    </row>
    <row r="152" spans="1:10" hidden="1" x14ac:dyDescent="0.2">
      <c r="A152" s="316"/>
      <c r="B152" s="307"/>
      <c r="C152" s="44" t="s">
        <v>8</v>
      </c>
      <c r="D152" s="217"/>
      <c r="E152" s="212">
        <f t="shared" si="6"/>
        <v>0</v>
      </c>
      <c r="F152" s="217"/>
      <c r="G152" s="217"/>
      <c r="H152" s="217"/>
      <c r="I152" s="213" t="e">
        <f t="shared" si="7"/>
        <v>#DIV/0!</v>
      </c>
      <c r="J152" s="213" t="e">
        <f t="shared" si="8"/>
        <v>#DIV/0!</v>
      </c>
    </row>
    <row r="153" spans="1:10" ht="25.5" hidden="1" x14ac:dyDescent="0.2">
      <c r="A153" s="316"/>
      <c r="B153" s="307"/>
      <c r="C153" s="44" t="s">
        <v>47</v>
      </c>
      <c r="D153" s="217"/>
      <c r="E153" s="212">
        <f t="shared" si="6"/>
        <v>0</v>
      </c>
      <c r="F153" s="217"/>
      <c r="G153" s="217"/>
      <c r="H153" s="217"/>
      <c r="I153" s="213" t="e">
        <f t="shared" si="7"/>
        <v>#DIV/0!</v>
      </c>
      <c r="J153" s="213" t="e">
        <f t="shared" si="8"/>
        <v>#DIV/0!</v>
      </c>
    </row>
    <row r="154" spans="1:10" ht="25.5" hidden="1" x14ac:dyDescent="0.2">
      <c r="A154" s="316"/>
      <c r="B154" s="308"/>
      <c r="C154" s="44" t="s">
        <v>43</v>
      </c>
      <c r="D154" s="217"/>
      <c r="E154" s="212">
        <f t="shared" si="6"/>
        <v>0</v>
      </c>
      <c r="F154" s="217"/>
      <c r="G154" s="217"/>
      <c r="H154" s="217"/>
      <c r="I154" s="213" t="e">
        <f t="shared" si="7"/>
        <v>#DIV/0!</v>
      </c>
      <c r="J154" s="213" t="e">
        <f t="shared" si="8"/>
        <v>#DIV/0!</v>
      </c>
    </row>
    <row r="155" spans="1:10" ht="23.25" customHeight="1" x14ac:dyDescent="0.2">
      <c r="A155" s="316" t="s">
        <v>232</v>
      </c>
      <c r="B155" s="305" t="s">
        <v>77</v>
      </c>
      <c r="C155" s="42" t="s">
        <v>9</v>
      </c>
      <c r="D155" s="217">
        <v>0</v>
      </c>
      <c r="E155" s="212">
        <f t="shared" si="6"/>
        <v>0</v>
      </c>
      <c r="F155" s="217">
        <f>F158</f>
        <v>0</v>
      </c>
      <c r="G155" s="217">
        <v>0</v>
      </c>
      <c r="H155" s="217">
        <f>H158</f>
        <v>0</v>
      </c>
      <c r="I155" s="213">
        <v>0</v>
      </c>
      <c r="J155" s="213">
        <v>0</v>
      </c>
    </row>
    <row r="156" spans="1:10" ht="26.25" customHeight="1" x14ac:dyDescent="0.2">
      <c r="A156" s="316"/>
      <c r="B156" s="305"/>
      <c r="C156" s="43" t="s">
        <v>7</v>
      </c>
      <c r="D156" s="217">
        <v>0</v>
      </c>
      <c r="E156" s="212">
        <f t="shared" si="6"/>
        <v>0</v>
      </c>
      <c r="F156" s="217">
        <v>0</v>
      </c>
      <c r="G156" s="217">
        <v>0</v>
      </c>
      <c r="H156" s="217">
        <v>0</v>
      </c>
      <c r="I156" s="213">
        <v>0</v>
      </c>
      <c r="J156" s="213">
        <v>0</v>
      </c>
    </row>
    <row r="157" spans="1:10" ht="24.75" customHeight="1" x14ac:dyDescent="0.2">
      <c r="A157" s="316"/>
      <c r="B157" s="305"/>
      <c r="C157" s="44" t="s">
        <v>8</v>
      </c>
      <c r="D157" s="217">
        <v>0</v>
      </c>
      <c r="E157" s="212">
        <f t="shared" si="6"/>
        <v>0</v>
      </c>
      <c r="F157" s="217">
        <v>0</v>
      </c>
      <c r="G157" s="217">
        <v>0</v>
      </c>
      <c r="H157" s="217">
        <v>0</v>
      </c>
      <c r="I157" s="213">
        <v>0</v>
      </c>
      <c r="J157" s="213">
        <v>0</v>
      </c>
    </row>
    <row r="158" spans="1:10" ht="33" customHeight="1" x14ac:dyDescent="0.2">
      <c r="A158" s="316"/>
      <c r="B158" s="305"/>
      <c r="C158" s="44" t="s">
        <v>47</v>
      </c>
      <c r="D158" s="217">
        <v>0</v>
      </c>
      <c r="E158" s="212">
        <f t="shared" si="6"/>
        <v>0</v>
      </c>
      <c r="F158" s="217">
        <v>0</v>
      </c>
      <c r="G158" s="217">
        <v>0</v>
      </c>
      <c r="H158" s="217">
        <v>0</v>
      </c>
      <c r="I158" s="213">
        <v>0</v>
      </c>
      <c r="J158" s="213">
        <v>0</v>
      </c>
    </row>
    <row r="159" spans="1:10" ht="19.5" customHeight="1" x14ac:dyDescent="0.2">
      <c r="A159" s="316"/>
      <c r="B159" s="305"/>
      <c r="C159" s="44" t="s">
        <v>43</v>
      </c>
      <c r="D159" s="217">
        <v>0</v>
      </c>
      <c r="E159" s="212">
        <f t="shared" si="6"/>
        <v>0</v>
      </c>
      <c r="F159" s="217">
        <v>0</v>
      </c>
      <c r="G159" s="217">
        <v>0</v>
      </c>
      <c r="H159" s="217">
        <v>0</v>
      </c>
      <c r="I159" s="213">
        <v>0</v>
      </c>
      <c r="J159" s="213">
        <v>0</v>
      </c>
    </row>
    <row r="160" spans="1:10" x14ac:dyDescent="0.25">
      <c r="A160" s="316" t="s">
        <v>233</v>
      </c>
      <c r="B160" s="305" t="s">
        <v>492</v>
      </c>
      <c r="C160" s="42" t="s">
        <v>9</v>
      </c>
      <c r="D160" s="221">
        <v>200</v>
      </c>
      <c r="E160" s="212">
        <f t="shared" si="6"/>
        <v>140</v>
      </c>
      <c r="F160" s="221">
        <f>F163</f>
        <v>140</v>
      </c>
      <c r="G160" s="221">
        <v>0</v>
      </c>
      <c r="H160" s="221">
        <f>H163</f>
        <v>140</v>
      </c>
      <c r="I160" s="213">
        <f t="shared" si="7"/>
        <v>70</v>
      </c>
      <c r="J160" s="213">
        <f>H160/E160*100</f>
        <v>100</v>
      </c>
    </row>
    <row r="161" spans="1:10" x14ac:dyDescent="0.25">
      <c r="A161" s="316"/>
      <c r="B161" s="305"/>
      <c r="C161" s="43" t="s">
        <v>7</v>
      </c>
      <c r="D161" s="221">
        <v>0</v>
      </c>
      <c r="E161" s="212">
        <f t="shared" si="6"/>
        <v>0</v>
      </c>
      <c r="F161" s="221">
        <v>0</v>
      </c>
      <c r="G161" s="221">
        <v>0</v>
      </c>
      <c r="H161" s="221">
        <v>0</v>
      </c>
      <c r="I161" s="216" t="e">
        <f t="shared" si="7"/>
        <v>#DIV/0!</v>
      </c>
      <c r="J161" s="213">
        <v>0</v>
      </c>
    </row>
    <row r="162" spans="1:10" x14ac:dyDescent="0.25">
      <c r="A162" s="316"/>
      <c r="B162" s="305"/>
      <c r="C162" s="44" t="s">
        <v>8</v>
      </c>
      <c r="D162" s="221">
        <v>0</v>
      </c>
      <c r="E162" s="212">
        <f t="shared" si="6"/>
        <v>0</v>
      </c>
      <c r="F162" s="221">
        <v>0</v>
      </c>
      <c r="G162" s="221">
        <v>0</v>
      </c>
      <c r="H162" s="221">
        <v>0</v>
      </c>
      <c r="I162" s="216" t="e">
        <f t="shared" si="7"/>
        <v>#DIV/0!</v>
      </c>
      <c r="J162" s="213">
        <v>0</v>
      </c>
    </row>
    <row r="163" spans="1:10" ht="25.5" x14ac:dyDescent="0.25">
      <c r="A163" s="316"/>
      <c r="B163" s="305"/>
      <c r="C163" s="44" t="s">
        <v>47</v>
      </c>
      <c r="D163" s="221">
        <v>200</v>
      </c>
      <c r="E163" s="212">
        <f t="shared" si="6"/>
        <v>140</v>
      </c>
      <c r="F163" s="221">
        <f>'отчет по плану жаглину'!H144</f>
        <v>140</v>
      </c>
      <c r="G163" s="221">
        <v>0</v>
      </c>
      <c r="H163" s="221">
        <f>'отчет по плану жаглину'!I144</f>
        <v>140</v>
      </c>
      <c r="I163" s="213">
        <f t="shared" si="7"/>
        <v>70</v>
      </c>
      <c r="J163" s="213">
        <f>H163/E163*100</f>
        <v>100</v>
      </c>
    </row>
    <row r="164" spans="1:10" ht="25.5" x14ac:dyDescent="0.25">
      <c r="A164" s="316"/>
      <c r="B164" s="305"/>
      <c r="C164" s="44" t="s">
        <v>43</v>
      </c>
      <c r="D164" s="221">
        <v>0</v>
      </c>
      <c r="E164" s="212">
        <f t="shared" si="6"/>
        <v>0</v>
      </c>
      <c r="F164" s="221">
        <v>0</v>
      </c>
      <c r="G164" s="221">
        <v>0</v>
      </c>
      <c r="H164" s="221">
        <v>0</v>
      </c>
      <c r="I164" s="216" t="e">
        <f t="shared" si="7"/>
        <v>#DIV/0!</v>
      </c>
      <c r="J164" s="213">
        <v>0</v>
      </c>
    </row>
    <row r="165" spans="1:10" x14ac:dyDescent="0.25">
      <c r="A165" s="72"/>
      <c r="B165" s="137"/>
      <c r="C165" s="137"/>
      <c r="E165" s="222"/>
      <c r="H165" s="224"/>
    </row>
    <row r="166" spans="1:10" s="226" customFormat="1" ht="18.75" x14ac:dyDescent="0.3">
      <c r="A166" s="182" t="str">
        <f>'отчет по плану жаглину'!A146:C146</f>
        <v>Исполняющий обязанности руководителя управления экологии</v>
      </c>
      <c r="B166" s="202"/>
      <c r="C166" s="202"/>
      <c r="D166" s="225"/>
      <c r="E166" s="465" t="str">
        <f>'отчет по плану жаглину'!E146:P146</f>
        <v>В.Н. Дрыгин</v>
      </c>
      <c r="F166" s="465"/>
      <c r="G166" s="465"/>
      <c r="H166" s="465"/>
      <c r="I166" s="465"/>
      <c r="J166" s="465"/>
    </row>
    <row r="167" spans="1:10" x14ac:dyDescent="0.25">
      <c r="A167" s="227"/>
      <c r="B167" s="227"/>
      <c r="C167" s="227"/>
      <c r="E167" s="228"/>
      <c r="G167" s="130"/>
      <c r="I167" s="228"/>
      <c r="J167" s="228"/>
    </row>
    <row r="168" spans="1:10" x14ac:dyDescent="0.25">
      <c r="A168" s="227" t="s">
        <v>591</v>
      </c>
      <c r="B168" s="227"/>
      <c r="C168" s="227"/>
      <c r="E168" s="228"/>
      <c r="G168" s="130"/>
      <c r="I168" s="228"/>
      <c r="J168" s="228"/>
    </row>
    <row r="169" spans="1:10" x14ac:dyDescent="0.25">
      <c r="A169" s="227" t="s">
        <v>592</v>
      </c>
      <c r="B169" s="227"/>
      <c r="C169" s="227"/>
      <c r="E169" s="228"/>
      <c r="G169" s="130"/>
      <c r="I169" s="228"/>
      <c r="J169" s="228"/>
    </row>
    <row r="170" spans="1:10" x14ac:dyDescent="0.25">
      <c r="A170" s="227"/>
      <c r="B170" s="227"/>
      <c r="C170" s="227"/>
      <c r="E170" s="228"/>
      <c r="G170" s="130"/>
      <c r="I170" s="228"/>
      <c r="J170" s="228"/>
    </row>
    <row r="171" spans="1:10" x14ac:dyDescent="0.25">
      <c r="A171" s="229"/>
      <c r="B171" s="229"/>
      <c r="C171" s="229"/>
    </row>
    <row r="172" spans="1:10" x14ac:dyDescent="0.25">
      <c r="A172" s="458"/>
      <c r="B172" s="461"/>
      <c r="C172" s="458"/>
    </row>
    <row r="173" spans="1:10" x14ac:dyDescent="0.25">
      <c r="A173" s="458"/>
      <c r="B173" s="461"/>
      <c r="C173" s="458"/>
    </row>
    <row r="174" spans="1:10" x14ac:dyDescent="0.25">
      <c r="A174" s="230"/>
      <c r="B174" s="230"/>
      <c r="C174" s="230"/>
    </row>
    <row r="175" spans="1:10" x14ac:dyDescent="0.25">
      <c r="A175" s="229"/>
      <c r="B175" s="229"/>
      <c r="C175" s="229"/>
    </row>
    <row r="176" spans="1:10" x14ac:dyDescent="0.25">
      <c r="A176" s="457"/>
      <c r="B176" s="457"/>
      <c r="C176" s="231"/>
    </row>
    <row r="177" spans="1:3" x14ac:dyDescent="0.25">
      <c r="A177" s="457"/>
      <c r="B177" s="457"/>
      <c r="C177" s="232"/>
    </row>
    <row r="178" spans="1:3" x14ac:dyDescent="0.25">
      <c r="A178" s="457"/>
      <c r="B178" s="457"/>
      <c r="C178" s="233"/>
    </row>
    <row r="179" spans="1:3" x14ac:dyDescent="0.25">
      <c r="A179" s="457"/>
      <c r="B179" s="457"/>
      <c r="C179" s="233"/>
    </row>
    <row r="180" spans="1:3" x14ac:dyDescent="0.25">
      <c r="A180" s="457"/>
      <c r="B180" s="457"/>
      <c r="C180" s="233"/>
    </row>
    <row r="181" spans="1:3" x14ac:dyDescent="0.25">
      <c r="A181" s="458"/>
      <c r="B181" s="459"/>
      <c r="C181" s="231"/>
    </row>
    <row r="182" spans="1:3" x14ac:dyDescent="0.25">
      <c r="A182" s="458"/>
      <c r="B182" s="459"/>
      <c r="C182" s="232"/>
    </row>
    <row r="183" spans="1:3" x14ac:dyDescent="0.25">
      <c r="A183" s="458"/>
      <c r="B183" s="459"/>
      <c r="C183" s="233"/>
    </row>
    <row r="184" spans="1:3" x14ac:dyDescent="0.25">
      <c r="A184" s="458"/>
      <c r="B184" s="460"/>
      <c r="C184" s="233"/>
    </row>
    <row r="185" spans="1:3" x14ac:dyDescent="0.25">
      <c r="A185" s="458"/>
      <c r="B185" s="460"/>
      <c r="C185" s="233"/>
    </row>
    <row r="186" spans="1:3" x14ac:dyDescent="0.25">
      <c r="A186" s="457"/>
      <c r="B186" s="457"/>
      <c r="C186" s="231"/>
    </row>
    <row r="187" spans="1:3" x14ac:dyDescent="0.25">
      <c r="A187" s="457"/>
      <c r="B187" s="457"/>
      <c r="C187" s="232"/>
    </row>
    <row r="188" spans="1:3" x14ac:dyDescent="0.25">
      <c r="A188" s="457"/>
      <c r="B188" s="457"/>
      <c r="C188" s="233"/>
    </row>
    <row r="189" spans="1:3" x14ac:dyDescent="0.25">
      <c r="A189" s="457"/>
      <c r="B189" s="457"/>
      <c r="C189" s="233"/>
    </row>
    <row r="190" spans="1:3" x14ac:dyDescent="0.25">
      <c r="A190" s="457"/>
      <c r="B190" s="457"/>
      <c r="C190" s="233"/>
    </row>
    <row r="191" spans="1:3" x14ac:dyDescent="0.25">
      <c r="A191" s="458"/>
      <c r="B191" s="458"/>
      <c r="C191" s="231"/>
    </row>
    <row r="192" spans="1:3" x14ac:dyDescent="0.25">
      <c r="A192" s="458"/>
      <c r="B192" s="458"/>
      <c r="C192" s="232"/>
    </row>
    <row r="193" spans="1:3" x14ac:dyDescent="0.25">
      <c r="A193" s="458"/>
      <c r="B193" s="458"/>
      <c r="C193" s="233"/>
    </row>
    <row r="194" spans="1:3" x14ac:dyDescent="0.25">
      <c r="A194" s="458"/>
      <c r="B194" s="458"/>
      <c r="C194" s="233"/>
    </row>
    <row r="195" spans="1:3" x14ac:dyDescent="0.25">
      <c r="A195" s="458"/>
      <c r="B195" s="458"/>
      <c r="C195" s="233"/>
    </row>
    <row r="196" spans="1:3" x14ac:dyDescent="0.25">
      <c r="A196" s="458"/>
      <c r="B196" s="459"/>
      <c r="C196" s="231"/>
    </row>
    <row r="197" spans="1:3" x14ac:dyDescent="0.25">
      <c r="A197" s="458"/>
      <c r="B197" s="459"/>
      <c r="C197" s="232"/>
    </row>
    <row r="198" spans="1:3" x14ac:dyDescent="0.25">
      <c r="A198" s="458"/>
      <c r="B198" s="459"/>
      <c r="C198" s="233"/>
    </row>
    <row r="199" spans="1:3" x14ac:dyDescent="0.25">
      <c r="A199" s="458"/>
      <c r="B199" s="460"/>
      <c r="C199" s="233"/>
    </row>
    <row r="200" spans="1:3" x14ac:dyDescent="0.25">
      <c r="A200" s="458"/>
      <c r="B200" s="460"/>
      <c r="C200" s="233"/>
    </row>
    <row r="201" spans="1:3" x14ac:dyDescent="0.25">
      <c r="A201" s="229"/>
      <c r="B201" s="229"/>
      <c r="C201" s="229"/>
    </row>
    <row r="202" spans="1:3" x14ac:dyDescent="0.25">
      <c r="A202" s="229"/>
      <c r="B202" s="229"/>
      <c r="C202" s="229"/>
    </row>
    <row r="203" spans="1:3" x14ac:dyDescent="0.25">
      <c r="A203" s="462"/>
      <c r="B203" s="459"/>
      <c r="C203" s="231"/>
    </row>
    <row r="204" spans="1:3" x14ac:dyDescent="0.25">
      <c r="A204" s="462"/>
      <c r="B204" s="459"/>
      <c r="C204" s="232"/>
    </row>
    <row r="205" spans="1:3" x14ac:dyDescent="0.25">
      <c r="A205" s="462"/>
      <c r="B205" s="459"/>
      <c r="C205" s="233"/>
    </row>
    <row r="206" spans="1:3" x14ac:dyDescent="0.25">
      <c r="A206" s="463"/>
      <c r="B206" s="460"/>
      <c r="C206" s="233"/>
    </row>
    <row r="207" spans="1:3" x14ac:dyDescent="0.25">
      <c r="A207" s="463"/>
      <c r="B207" s="460"/>
      <c r="C207" s="233"/>
    </row>
    <row r="208" spans="1:3" x14ac:dyDescent="0.25">
      <c r="A208" s="457"/>
      <c r="B208" s="458"/>
      <c r="C208" s="231"/>
    </row>
    <row r="209" spans="1:3" x14ac:dyDescent="0.25">
      <c r="A209" s="457"/>
      <c r="B209" s="458"/>
      <c r="C209" s="232"/>
    </row>
    <row r="210" spans="1:3" x14ac:dyDescent="0.25">
      <c r="A210" s="457"/>
      <c r="B210" s="458"/>
      <c r="C210" s="233"/>
    </row>
    <row r="211" spans="1:3" x14ac:dyDescent="0.25">
      <c r="A211" s="464"/>
      <c r="B211" s="458"/>
      <c r="C211" s="233"/>
    </row>
    <row r="212" spans="1:3" x14ac:dyDescent="0.25">
      <c r="A212" s="457"/>
      <c r="B212" s="458"/>
      <c r="C212" s="233"/>
    </row>
    <row r="213" spans="1:3" x14ac:dyDescent="0.25">
      <c r="A213" s="462"/>
      <c r="B213" s="459"/>
      <c r="C213" s="231"/>
    </row>
    <row r="214" spans="1:3" x14ac:dyDescent="0.25">
      <c r="A214" s="462"/>
      <c r="B214" s="459"/>
      <c r="C214" s="232"/>
    </row>
    <row r="215" spans="1:3" x14ac:dyDescent="0.25">
      <c r="A215" s="462"/>
      <c r="B215" s="459"/>
      <c r="C215" s="233"/>
    </row>
    <row r="216" spans="1:3" x14ac:dyDescent="0.25">
      <c r="A216" s="463"/>
      <c r="B216" s="460"/>
      <c r="C216" s="233"/>
    </row>
    <row r="217" spans="1:3" x14ac:dyDescent="0.25">
      <c r="A217" s="463"/>
      <c r="B217" s="460"/>
      <c r="C217" s="233"/>
    </row>
    <row r="218" spans="1:3" x14ac:dyDescent="0.25">
      <c r="A218" s="457"/>
      <c r="B218" s="458"/>
      <c r="C218" s="231"/>
    </row>
    <row r="219" spans="1:3" x14ac:dyDescent="0.25">
      <c r="A219" s="457"/>
      <c r="B219" s="458"/>
      <c r="C219" s="232"/>
    </row>
    <row r="220" spans="1:3" x14ac:dyDescent="0.25">
      <c r="A220" s="457"/>
      <c r="B220" s="458"/>
      <c r="C220" s="233"/>
    </row>
    <row r="221" spans="1:3" x14ac:dyDescent="0.25">
      <c r="A221" s="464"/>
      <c r="B221" s="458"/>
      <c r="C221" s="233"/>
    </row>
    <row r="222" spans="1:3" x14ac:dyDescent="0.25">
      <c r="A222" s="457"/>
      <c r="B222" s="458"/>
      <c r="C222" s="233"/>
    </row>
    <row r="223" spans="1:3" x14ac:dyDescent="0.25">
      <c r="A223" s="229"/>
      <c r="B223" s="229"/>
      <c r="C223" s="229"/>
    </row>
    <row r="224" spans="1:3" x14ac:dyDescent="0.25">
      <c r="A224" s="229"/>
      <c r="B224" s="229"/>
      <c r="C224" s="229"/>
    </row>
    <row r="225" spans="1:3" x14ac:dyDescent="0.25">
      <c r="A225" s="229"/>
      <c r="B225" s="229"/>
      <c r="C225" s="229"/>
    </row>
    <row r="226" spans="1:3" x14ac:dyDescent="0.25">
      <c r="A226" s="229"/>
      <c r="B226" s="229"/>
      <c r="C226" s="229"/>
    </row>
    <row r="227" spans="1:3" x14ac:dyDescent="0.25">
      <c r="A227" s="229"/>
      <c r="B227" s="229"/>
      <c r="C227" s="229"/>
    </row>
    <row r="228" spans="1:3" x14ac:dyDescent="0.25">
      <c r="A228" s="229"/>
      <c r="B228" s="229"/>
      <c r="C228" s="229"/>
    </row>
    <row r="229" spans="1:3" x14ac:dyDescent="0.25">
      <c r="B229" s="229"/>
      <c r="C229" s="229"/>
    </row>
    <row r="230" spans="1:3" x14ac:dyDescent="0.25">
      <c r="B230" s="229"/>
      <c r="C230" s="229"/>
    </row>
  </sheetData>
  <mergeCells count="96">
    <mergeCell ref="E166:J166"/>
    <mergeCell ref="A10:A14"/>
    <mergeCell ref="B10:B14"/>
    <mergeCell ref="A15:A19"/>
    <mergeCell ref="B15:B19"/>
    <mergeCell ref="A20:A24"/>
    <mergeCell ref="B20:B24"/>
    <mergeCell ref="A25:A29"/>
    <mergeCell ref="B25:B29"/>
    <mergeCell ref="A30:A34"/>
    <mergeCell ref="B30:B34"/>
    <mergeCell ref="A35:A39"/>
    <mergeCell ref="B35:B39"/>
    <mergeCell ref="A40:A44"/>
    <mergeCell ref="B40:B44"/>
    <mergeCell ref="A45:A49"/>
    <mergeCell ref="B45:B49"/>
    <mergeCell ref="B70:B74"/>
    <mergeCell ref="A75:A79"/>
    <mergeCell ref="B75:B79"/>
    <mergeCell ref="A50:A54"/>
    <mergeCell ref="B50:B54"/>
    <mergeCell ref="A55:A59"/>
    <mergeCell ref="B55:B59"/>
    <mergeCell ref="A60:A64"/>
    <mergeCell ref="B60:B64"/>
    <mergeCell ref="A65:A69"/>
    <mergeCell ref="B65:B69"/>
    <mergeCell ref="A70:A74"/>
    <mergeCell ref="A80:A84"/>
    <mergeCell ref="B80:B84"/>
    <mergeCell ref="A85:A89"/>
    <mergeCell ref="B85:B89"/>
    <mergeCell ref="A90:A94"/>
    <mergeCell ref="B90:B94"/>
    <mergeCell ref="A95:A99"/>
    <mergeCell ref="B95:B99"/>
    <mergeCell ref="A100:A104"/>
    <mergeCell ref="B100:B104"/>
    <mergeCell ref="A105:A109"/>
    <mergeCell ref="B105:B109"/>
    <mergeCell ref="A110:A114"/>
    <mergeCell ref="B110:B114"/>
    <mergeCell ref="A115:A119"/>
    <mergeCell ref="B115:B119"/>
    <mergeCell ref="A120:A124"/>
    <mergeCell ref="B120:B124"/>
    <mergeCell ref="A140:A144"/>
    <mergeCell ref="B140:B144"/>
    <mergeCell ref="A145:A149"/>
    <mergeCell ref="B145:B149"/>
    <mergeCell ref="A150:A154"/>
    <mergeCell ref="B125:B129"/>
    <mergeCell ref="A130:A134"/>
    <mergeCell ref="B130:B134"/>
    <mergeCell ref="A135:A139"/>
    <mergeCell ref="B135:B139"/>
    <mergeCell ref="A213:A217"/>
    <mergeCell ref="B213:B217"/>
    <mergeCell ref="A218:A222"/>
    <mergeCell ref="B218:B222"/>
    <mergeCell ref="A191:A195"/>
    <mergeCell ref="B191:B195"/>
    <mergeCell ref="A196:A200"/>
    <mergeCell ref="B196:B200"/>
    <mergeCell ref="A203:A207"/>
    <mergeCell ref="B203:B207"/>
    <mergeCell ref="A208:A212"/>
    <mergeCell ref="B208:B212"/>
    <mergeCell ref="A2:J4"/>
    <mergeCell ref="A186:A190"/>
    <mergeCell ref="B186:B190"/>
    <mergeCell ref="A155:A159"/>
    <mergeCell ref="B155:B159"/>
    <mergeCell ref="A160:A164"/>
    <mergeCell ref="B160:B164"/>
    <mergeCell ref="C172:C173"/>
    <mergeCell ref="A176:A180"/>
    <mergeCell ref="B176:B180"/>
    <mergeCell ref="A181:A185"/>
    <mergeCell ref="B181:B185"/>
    <mergeCell ref="A172:A173"/>
    <mergeCell ref="B172:B173"/>
    <mergeCell ref="B150:B154"/>
    <mergeCell ref="A125:A129"/>
    <mergeCell ref="A5:A8"/>
    <mergeCell ref="B5:B8"/>
    <mergeCell ref="C5:C8"/>
    <mergeCell ref="D5:J5"/>
    <mergeCell ref="D6:D8"/>
    <mergeCell ref="E6:G6"/>
    <mergeCell ref="H6:H8"/>
    <mergeCell ref="I6:I8"/>
    <mergeCell ref="J6:J8"/>
    <mergeCell ref="E7:E8"/>
    <mergeCell ref="F7:G7"/>
  </mergeCells>
  <pageMargins left="0.70866141732283472" right="0.70866141732283472" top="0.74803149606299213" bottom="0.74803149606299213" header="0.31496062992125984" footer="0.31496062992125984"/>
  <pageSetup paperSize="9" scale="60" fitToHeight="0" orientation="landscape" r:id="rId1"/>
  <rowBreaks count="2" manualBreakCount="2">
    <brk id="34" max="9" man="1"/>
    <brk id="74" max="9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F5:F9"/>
  <sheetViews>
    <sheetView workbookViewId="0">
      <selection activeCell="F5" sqref="F5"/>
    </sheetView>
  </sheetViews>
  <sheetFormatPr defaultRowHeight="12.75" x14ac:dyDescent="0.2"/>
  <cols>
    <col min="6" max="6" width="21.140625" style="193" customWidth="1"/>
  </cols>
  <sheetData>
    <row r="5" spans="6:6" x14ac:dyDescent="0.2">
      <c r="F5" s="193">
        <v>15805</v>
      </c>
    </row>
    <row r="6" spans="6:6" x14ac:dyDescent="0.2">
      <c r="F6" s="193">
        <v>4238.9799999999996</v>
      </c>
    </row>
    <row r="7" spans="6:6" x14ac:dyDescent="0.2">
      <c r="F7" s="193">
        <v>26460</v>
      </c>
    </row>
    <row r="8" spans="6:6" x14ac:dyDescent="0.2">
      <c r="F8" s="193">
        <v>63.3</v>
      </c>
    </row>
    <row r="9" spans="6:6" x14ac:dyDescent="0.2">
      <c r="F9" s="193">
        <f>SUM(F5:F8)</f>
        <v>46567.28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12</vt:i4>
      </vt:variant>
    </vt:vector>
  </HeadingPairs>
  <TitlesOfParts>
    <vt:vector size="21" baseType="lpstr">
      <vt:lpstr>табл1Паспорт ГП</vt:lpstr>
      <vt:lpstr>1 индикаторы</vt:lpstr>
      <vt:lpstr>2 бюджет</vt:lpstr>
      <vt:lpstr>3 финансы</vt:lpstr>
      <vt:lpstr>5 план реализации 2015</vt:lpstr>
      <vt:lpstr>индикаторы жаглину</vt:lpstr>
      <vt:lpstr>отчет по плану жаглину</vt:lpstr>
      <vt:lpstr>отчет по бюджету жаглину</vt:lpstr>
      <vt:lpstr>Лист1</vt:lpstr>
      <vt:lpstr>'1 индикаторы'!Заголовки_для_печати</vt:lpstr>
      <vt:lpstr>'2 бюджет'!Заголовки_для_печати</vt:lpstr>
      <vt:lpstr>'3 финансы'!Заголовки_для_печати</vt:lpstr>
      <vt:lpstr>'индикаторы жаглину'!Заголовки_для_печати</vt:lpstr>
      <vt:lpstr>'1 индикаторы'!Область_печати</vt:lpstr>
      <vt:lpstr>'2 бюджет'!Область_печати</vt:lpstr>
      <vt:lpstr>'3 финансы'!Область_печати</vt:lpstr>
      <vt:lpstr>'5 план реализации 2015'!Область_печати</vt:lpstr>
      <vt:lpstr>'индикаторы жаглину'!Область_печати</vt:lpstr>
      <vt:lpstr>'отчет по бюджету жаглину'!Область_печати</vt:lpstr>
      <vt:lpstr>'отчет по плану жаглину'!Область_печати</vt:lpstr>
      <vt:lpstr>'табл1Паспорт ГП'!Область_печати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Полякова Е.В.</cp:lastModifiedBy>
  <cp:lastPrinted>2016-02-25T08:48:34Z</cp:lastPrinted>
  <dcterms:created xsi:type="dcterms:W3CDTF">2005-05-11T09:34:44Z</dcterms:created>
  <dcterms:modified xsi:type="dcterms:W3CDTF">2016-02-25T09:00:25Z</dcterms:modified>
</cp:coreProperties>
</file>