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35" windowWidth="11340" windowHeight="6735" tabRatio="694" firstSheet="1" activeTab="1"/>
  </bookViews>
  <sheets>
    <sheet name="табл1Паспорт ГП" sheetId="60" state="hidden" r:id="rId1"/>
    <sheet name="отчет по программе таб7" sheetId="61" r:id="rId2"/>
    <sheet name="таб9" sheetId="62" r:id="rId3"/>
    <sheet name="таб10" sheetId="64" r:id="rId4"/>
    <sheet name="таб 8" sheetId="65" r:id="rId5"/>
  </sheets>
  <definedNames>
    <definedName name="_xlnm.Print_Titles" localSheetId="4">'таб 8'!$8:$11</definedName>
    <definedName name="_xlnm.Print_Titles" localSheetId="0">'табл1Паспорт ГП'!#REF!</definedName>
    <definedName name="_xlnm.Print_Area" localSheetId="1">'отчет по программе таб7'!$A$1:$J$147</definedName>
    <definedName name="_xlnm.Print_Area" localSheetId="4">'таб 8'!$A$1:$M$26</definedName>
    <definedName name="_xlnm.Print_Area" localSheetId="3">таб10!$A$1:$H$256</definedName>
    <definedName name="_xlnm.Print_Area" localSheetId="0">'табл1Паспорт ГП'!$A$1:$B$89</definedName>
  </definedNames>
  <calcPr calcId="145621"/>
</workbook>
</file>

<file path=xl/calcChain.xml><?xml version="1.0" encoding="utf-8"?>
<calcChain xmlns="http://schemas.openxmlformats.org/spreadsheetml/2006/main">
  <c r="I8" i="62" l="1"/>
  <c r="J21" i="61" l="1"/>
  <c r="I117" i="61" l="1"/>
  <c r="I119" i="61"/>
  <c r="L78" i="61"/>
  <c r="L41" i="61"/>
  <c r="J118" i="61" l="1"/>
  <c r="L118" i="61"/>
  <c r="J117" i="61" l="1"/>
  <c r="L13" i="61"/>
  <c r="L11" i="61"/>
  <c r="L85" i="61"/>
  <c r="J12" i="61"/>
  <c r="J13" i="61"/>
  <c r="J14" i="61"/>
  <c r="J15" i="61"/>
  <c r="J16" i="61"/>
  <c r="J22" i="61"/>
  <c r="J11" i="61" s="1"/>
  <c r="J23" i="61"/>
  <c r="J24" i="61"/>
  <c r="J25" i="61"/>
  <c r="J26" i="61"/>
  <c r="J27" i="61"/>
  <c r="I41" i="61"/>
  <c r="J4" i="64"/>
  <c r="F84" i="64"/>
  <c r="J20" i="61" l="1"/>
  <c r="J3" i="64"/>
  <c r="F69" i="64" l="1"/>
  <c r="D78" i="64"/>
  <c r="J8" i="62" l="1"/>
  <c r="H8" i="62"/>
  <c r="H22" i="62"/>
  <c r="J22" i="62"/>
  <c r="H85" i="62"/>
  <c r="J35" i="62"/>
  <c r="H35" i="62"/>
  <c r="J38" i="62"/>
  <c r="H38" i="62"/>
  <c r="J46" i="62"/>
  <c r="H46" i="62"/>
  <c r="J54" i="62"/>
  <c r="I54" i="62"/>
  <c r="H54" i="62"/>
  <c r="J85" i="62"/>
  <c r="I85" i="62"/>
  <c r="J97" i="62"/>
  <c r="I97" i="62"/>
  <c r="H108" i="62"/>
  <c r="J108" i="62"/>
  <c r="I108" i="62"/>
  <c r="J131" i="62"/>
  <c r="I131" i="62"/>
  <c r="H131" i="62"/>
  <c r="J135" i="62"/>
  <c r="J138" i="62"/>
  <c r="I138" i="62"/>
  <c r="H138" i="62"/>
  <c r="H11" i="64" l="1"/>
  <c r="H12" i="64"/>
  <c r="H16" i="64"/>
  <c r="H17" i="64"/>
  <c r="H19" i="64"/>
  <c r="H22" i="64"/>
  <c r="H24" i="64"/>
  <c r="H27" i="64"/>
  <c r="H32" i="64"/>
  <c r="H34" i="64"/>
  <c r="H37" i="64"/>
  <c r="H44" i="64"/>
  <c r="H47" i="64"/>
  <c r="H59" i="64"/>
  <c r="H62" i="64"/>
  <c r="H64" i="64"/>
  <c r="H67" i="64"/>
  <c r="H71" i="64"/>
  <c r="H72" i="64"/>
  <c r="H77" i="64"/>
  <c r="H79" i="64"/>
  <c r="H82" i="64"/>
  <c r="H84" i="64"/>
  <c r="H87" i="64"/>
  <c r="H119" i="64"/>
  <c r="H122" i="64"/>
  <c r="H124" i="64"/>
  <c r="H127" i="64"/>
  <c r="H129" i="64"/>
  <c r="H132" i="64"/>
  <c r="H134" i="64"/>
  <c r="H137" i="64"/>
  <c r="H139" i="64"/>
  <c r="H142" i="64"/>
  <c r="H154" i="64"/>
  <c r="H157" i="64"/>
  <c r="H159" i="64"/>
  <c r="H162" i="64"/>
  <c r="G12" i="64"/>
  <c r="G16" i="64"/>
  <c r="G17" i="64"/>
  <c r="G18" i="64"/>
  <c r="G19" i="64"/>
  <c r="G22" i="64"/>
  <c r="G23" i="64"/>
  <c r="G24" i="64"/>
  <c r="G27" i="64"/>
  <c r="G28" i="64"/>
  <c r="G29" i="64"/>
  <c r="G32" i="64"/>
  <c r="G33" i="64"/>
  <c r="G34" i="64"/>
  <c r="G37" i="64"/>
  <c r="G38" i="64"/>
  <c r="G44" i="64"/>
  <c r="G47" i="64"/>
  <c r="G59" i="64"/>
  <c r="G62" i="64"/>
  <c r="G64" i="64"/>
  <c r="G67" i="64"/>
  <c r="G71" i="64"/>
  <c r="G72" i="64"/>
  <c r="G77" i="64"/>
  <c r="G79" i="64"/>
  <c r="G82" i="64"/>
  <c r="G87" i="64"/>
  <c r="G88" i="64"/>
  <c r="G108" i="64"/>
  <c r="G113" i="64"/>
  <c r="G118" i="64"/>
  <c r="G127" i="64"/>
  <c r="G132" i="64"/>
  <c r="G137" i="64"/>
  <c r="G142" i="64"/>
  <c r="G157" i="64"/>
  <c r="G162" i="64"/>
  <c r="F9" i="64"/>
  <c r="E9" i="64"/>
  <c r="F14" i="64"/>
  <c r="E14" i="64"/>
  <c r="F19" i="64"/>
  <c r="D24" i="64"/>
  <c r="F24" i="64"/>
  <c r="F29" i="64"/>
  <c r="H29" i="64" s="1"/>
  <c r="F34" i="64"/>
  <c r="H14" i="64" l="1"/>
  <c r="H9" i="64"/>
  <c r="E69" i="64"/>
  <c r="H69" i="64" s="1"/>
  <c r="F74" i="64"/>
  <c r="H74" i="64" s="1"/>
  <c r="J74" i="61"/>
  <c r="I74" i="61"/>
  <c r="H74" i="61"/>
  <c r="I92" i="61"/>
  <c r="H92" i="61"/>
  <c r="I95" i="61"/>
  <c r="H95" i="61"/>
  <c r="H118" i="61"/>
  <c r="J124" i="61"/>
  <c r="H124" i="61"/>
  <c r="J119" i="61"/>
  <c r="H119" i="61"/>
  <c r="H132" i="61"/>
  <c r="H117" i="61" l="1"/>
  <c r="J156" i="62" l="1"/>
  <c r="I156" i="62"/>
  <c r="H156" i="62"/>
  <c r="J154" i="62"/>
  <c r="I154" i="62"/>
  <c r="H154" i="62"/>
  <c r="J150" i="62"/>
  <c r="I150" i="62"/>
  <c r="H150" i="62"/>
  <c r="J146" i="62"/>
  <c r="I146" i="62"/>
  <c r="H146" i="62"/>
  <c r="J144" i="62"/>
  <c r="I144" i="62"/>
  <c r="H144" i="62"/>
  <c r="J142" i="62"/>
  <c r="I142" i="62"/>
  <c r="H142" i="62"/>
  <c r="I135" i="62"/>
  <c r="H135" i="62"/>
  <c r="J121" i="62"/>
  <c r="I121" i="62"/>
  <c r="H121" i="62"/>
  <c r="J106" i="62"/>
  <c r="I106" i="62"/>
  <c r="H106" i="62"/>
  <c r="J70" i="62"/>
  <c r="I70" i="62"/>
  <c r="H70" i="62"/>
  <c r="J64" i="62"/>
  <c r="I64" i="62"/>
  <c r="H64" i="62"/>
  <c r="J62" i="62"/>
  <c r="I62" i="62"/>
  <c r="H62" i="62"/>
  <c r="J57" i="62"/>
  <c r="I57" i="62"/>
  <c r="H57" i="62"/>
  <c r="I46" i="62"/>
  <c r="I38" i="62"/>
  <c r="I35" i="62"/>
  <c r="H24" i="62"/>
  <c r="J20" i="62"/>
  <c r="I20" i="62"/>
  <c r="H20" i="62"/>
  <c r="H104" i="62" l="1"/>
  <c r="H97" i="62" s="1"/>
  <c r="I22" i="62"/>
  <c r="J32" i="61"/>
  <c r="D159" i="64" l="1"/>
  <c r="G159" i="64" s="1"/>
  <c r="D154" i="64"/>
  <c r="G154" i="64" s="1"/>
  <c r="D149" i="64"/>
  <c r="D144" i="64"/>
  <c r="D139" i="64"/>
  <c r="G139" i="64" s="1"/>
  <c r="D134" i="64"/>
  <c r="G134" i="64" s="1"/>
  <c r="D129" i="64"/>
  <c r="G129" i="64" s="1"/>
  <c r="D124" i="64"/>
  <c r="G124" i="64" s="1"/>
  <c r="D123" i="64"/>
  <c r="D122" i="64"/>
  <c r="G122" i="64" s="1"/>
  <c r="D121" i="64"/>
  <c r="D120" i="64"/>
  <c r="D114" i="64"/>
  <c r="G114" i="64" s="1"/>
  <c r="D109" i="64"/>
  <c r="G109" i="64" s="1"/>
  <c r="D104" i="64"/>
  <c r="G104" i="64" s="1"/>
  <c r="D99" i="64"/>
  <c r="D94" i="64"/>
  <c r="D84" i="64"/>
  <c r="G84" i="64" s="1"/>
  <c r="G78" i="64"/>
  <c r="D76" i="64"/>
  <c r="D75" i="64"/>
  <c r="D69" i="64"/>
  <c r="G69" i="64" s="1"/>
  <c r="D64" i="64"/>
  <c r="D59" i="64"/>
  <c r="D54" i="64"/>
  <c r="D44" i="64"/>
  <c r="D39" i="64"/>
  <c r="D34" i="64"/>
  <c r="D29" i="64"/>
  <c r="D19" i="64"/>
  <c r="D18" i="64"/>
  <c r="D15" i="64"/>
  <c r="D11" i="64"/>
  <c r="G11" i="64" s="1"/>
  <c r="D10" i="64"/>
  <c r="D13" i="64" l="1"/>
  <c r="D14" i="64"/>
  <c r="G14" i="64" s="1"/>
  <c r="D119" i="64"/>
  <c r="G119" i="64" s="1"/>
  <c r="D74" i="64"/>
  <c r="G74" i="64" s="1"/>
  <c r="J141" i="61"/>
  <c r="J139" i="61"/>
  <c r="J135" i="61"/>
  <c r="I141" i="61"/>
  <c r="I139" i="61"/>
  <c r="I135" i="61"/>
  <c r="J130" i="61"/>
  <c r="J128" i="61"/>
  <c r="I130" i="61"/>
  <c r="I128" i="61"/>
  <c r="I121" i="61"/>
  <c r="J107" i="61"/>
  <c r="I107" i="61"/>
  <c r="J95" i="61"/>
  <c r="J93" i="61"/>
  <c r="I93" i="61"/>
  <c r="I85" i="61"/>
  <c r="J59" i="61"/>
  <c r="J57" i="61"/>
  <c r="J55" i="61"/>
  <c r="I59" i="61"/>
  <c r="I57" i="61"/>
  <c r="I55" i="61"/>
  <c r="J50" i="61"/>
  <c r="J48" i="61"/>
  <c r="J41" i="61"/>
  <c r="J34" i="61"/>
  <c r="I50" i="61"/>
  <c r="I48" i="61"/>
  <c r="I34" i="61"/>
  <c r="I32" i="61"/>
  <c r="J19" i="61"/>
  <c r="I19" i="61"/>
  <c r="H141" i="61"/>
  <c r="H139" i="61"/>
  <c r="H135" i="61"/>
  <c r="H130" i="61"/>
  <c r="H128" i="61"/>
  <c r="H121" i="61"/>
  <c r="H107" i="61"/>
  <c r="H93" i="61"/>
  <c r="H59" i="61"/>
  <c r="H57" i="61"/>
  <c r="H55" i="61"/>
  <c r="H50" i="61"/>
  <c r="H48" i="61"/>
  <c r="H41" i="61"/>
  <c r="H34" i="61"/>
  <c r="H32" i="61"/>
  <c r="H19" i="61"/>
  <c r="D9" i="64" l="1"/>
  <c r="G9" i="64" s="1"/>
  <c r="G13" i="64"/>
  <c r="J85" i="61"/>
  <c r="H20" i="61"/>
  <c r="H85" i="61"/>
  <c r="I8" i="61" l="1"/>
  <c r="I20" i="61"/>
  <c r="L4" i="61" s="1"/>
  <c r="H10" i="61"/>
  <c r="H8" i="61" s="1"/>
  <c r="J8" i="61" l="1"/>
</calcChain>
</file>

<file path=xl/comments1.xml><?xml version="1.0" encoding="utf-8"?>
<comments xmlns="http://schemas.openxmlformats.org/spreadsheetml/2006/main">
  <authors>
    <author>Костя</author>
  </authors>
  <commentList>
    <comment ref="J94" authorId="0">
      <text>
        <r>
          <rPr>
            <b/>
            <sz val="9"/>
            <color indexed="81"/>
            <rFont val="Tahoma"/>
            <family val="2"/>
            <charset val="204"/>
          </rPr>
          <t>Кредиторка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<sst xmlns="http://schemas.openxmlformats.org/spreadsheetml/2006/main" count="1368" uniqueCount="476">
  <si>
    <t>всего</t>
  </si>
  <si>
    <t>№ п/п</t>
  </si>
  <si>
    <t>1</t>
  </si>
  <si>
    <t>2</t>
  </si>
  <si>
    <t>Наименование показателя (индикатора)</t>
  </si>
  <si>
    <t>Ед. измерения</t>
  </si>
  <si>
    <t>Статус</t>
  </si>
  <si>
    <t>ГРБС</t>
  </si>
  <si>
    <t>ЦСР</t>
  </si>
  <si>
    <t>ВР</t>
  </si>
  <si>
    <t>федеральный бюджет</t>
  </si>
  <si>
    <t>областной бюджет</t>
  </si>
  <si>
    <t>всего, в том числе:</t>
  </si>
  <si>
    <t>Код бюджетной классификации</t>
  </si>
  <si>
    <t>отчетный год</t>
  </si>
  <si>
    <t>план</t>
  </si>
  <si>
    <t>факт</t>
  </si>
  <si>
    <t>Плановый срок</t>
  </si>
  <si>
    <t>Фактический срок</t>
  </si>
  <si>
    <t xml:space="preserve">запланированные </t>
  </si>
  <si>
    <t>достигнутые</t>
  </si>
  <si>
    <t>Источники ресурсного обеспечения</t>
  </si>
  <si>
    <t>РзПз</t>
  </si>
  <si>
    <t>Обоснование отклонений значений показателя (индикатора) на конец отчетного года (при наличии)</t>
  </si>
  <si>
    <t>кассовое исполнение на отчетную дату</t>
  </si>
  <si>
    <t xml:space="preserve">федеральный бюджет </t>
  </si>
  <si>
    <r>
      <t xml:space="preserve">Проблемы, возникшие в ходе реализации мероприятия 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
</t>
    </r>
  </si>
  <si>
    <t xml:space="preserve">кассовый план  на отчетную 
дату </t>
  </si>
  <si>
    <t xml:space="preserve">начала реализации
мероприятия в отчетном году </t>
  </si>
  <si>
    <t xml:space="preserve">окончания реализации
мероприятия
в отчетном году  </t>
  </si>
  <si>
    <t xml:space="preserve">Результаты реализации мероприятий </t>
  </si>
  <si>
    <t>Таблица 8</t>
  </si>
  <si>
    <t xml:space="preserve">Расходы за отчетный период,  тыс. руб. </t>
  </si>
  <si>
    <t xml:space="preserve">Основное мероприятие 1 </t>
  </si>
  <si>
    <t>Основное мероприятие 2</t>
  </si>
  <si>
    <t>Ответственный исполнитель муниципальной программы</t>
  </si>
  <si>
    <t>Соисполнители муниципальной программы</t>
  </si>
  <si>
    <t>Основные разработчики муниципальной программы</t>
  </si>
  <si>
    <t>Значения показателя (индикатора) по годам реализации муниципальной программы</t>
  </si>
  <si>
    <t>МУНИЦИПАЛЬНАЯ ПРОГРАММА</t>
  </si>
  <si>
    <t>Муниципальная программа</t>
  </si>
  <si>
    <t xml:space="preserve">Наименование муниципальной программы, подпрограммы основного мероприятия </t>
  </si>
  <si>
    <t>внебюджетные источники</t>
  </si>
  <si>
    <t>Наименование ответственного исполнителя, соисполнителя -главного распорядителя средств бюджета городского округа город Воронеж (далее - ГРБС)</t>
  </si>
  <si>
    <t xml:space="preserve">Расходы бюджета городского округа город Воронеж за отчетный период, 
тыс. руб. </t>
  </si>
  <si>
    <t xml:space="preserve">Расходы бюджета городского округа город Воронеж за отчетный период,  тыс. руб. </t>
  </si>
  <si>
    <t>предусмотрено решением Воронежской городской Думы о бюджете городского округа город Воронеж в отчетном году</t>
  </si>
  <si>
    <t>Приложение 2
к Порядку разработки и реализации муниципальных программ городского округа город Воронеж</t>
  </si>
  <si>
    <t>бюджет городского округа</t>
  </si>
  <si>
    <r>
      <t>лимит на год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</si>
  <si>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кассовый план  на отчетную 
дату </t>
    </r>
    <r>
      <rPr>
        <vertAlign val="superscript"/>
        <sz val="12"/>
        <rFont val="Times New Roman"/>
        <family val="1"/>
        <charset val="204"/>
      </rPr>
      <t>2</t>
    </r>
  </si>
  <si>
    <t>Основное мероприятие 1</t>
  </si>
  <si>
    <t>Таблица 7</t>
  </si>
  <si>
    <t>Таблица  9</t>
  </si>
  <si>
    <t>ПАСПОРТ
муниципальной программы городского округа город Воронеж
"Охрана окружающей среды"</t>
  </si>
  <si>
    <t>Управление экологии администрации городского округа город Воронеж</t>
  </si>
  <si>
    <t>"Охрана окружающей среды"</t>
  </si>
  <si>
    <t>1.1 Количество высаженных деревьев</t>
  </si>
  <si>
    <t>1.2 Количество высаженных кустарников</t>
  </si>
  <si>
    <t>1.4 Площадь цветников</t>
  </si>
  <si>
    <t>шт.</t>
  </si>
  <si>
    <t>га</t>
  </si>
  <si>
    <t>чел.</t>
  </si>
  <si>
    <t>3</t>
  </si>
  <si>
    <t>4</t>
  </si>
  <si>
    <t>5</t>
  </si>
  <si>
    <t>6</t>
  </si>
  <si>
    <t>7</t>
  </si>
  <si>
    <t>8</t>
  </si>
  <si>
    <t>Основное мероприятие 3</t>
  </si>
  <si>
    <t>Ю.В. Яковлев</t>
  </si>
  <si>
    <t>Издательская и информационная деятельность, организация радио- и теле- передач, круглых столов и конференций, изготовление и размещение рекламных щитов и информационных стендов</t>
  </si>
  <si>
    <t>Организация экскурсий и поездок в Воронежский природный биосферный заповедник и другие особоохраняемые природные территории. Проведение детских экологических лагерей</t>
  </si>
  <si>
    <t>Проведение Дней защиты от экологической опасности: операция "Чистая Земля", "День птиц", Всемирного Дня окружающей среды</t>
  </si>
  <si>
    <t>Мероприятие 1 основного мероприятия 1</t>
  </si>
  <si>
    <t>Мониторинг состояния зеленых насаждений и их инвентаризация</t>
  </si>
  <si>
    <t>Обеспечение спецтехникой МКП "ЭкоЦентр"</t>
  </si>
  <si>
    <t>Содержание муниципальных парков и скверов, закрепленных за МКП "ЭкоЦентр"</t>
  </si>
  <si>
    <t>Содержание мест отдыха у воды</t>
  </si>
  <si>
    <t>Обеспечение муниципальных учреждений социальной сферы качественной питьевой водой: установка и техобслуживание систем доочистки воды</t>
  </si>
  <si>
    <t>Уходные работы за зелеными насаждениями в том числе: стрижка кустарника, покос травы, полив и др.</t>
  </si>
  <si>
    <t>Мероприятие 2 основного мероприятия 1</t>
  </si>
  <si>
    <t>Мероприятие 3 основного мероприятия 1</t>
  </si>
  <si>
    <t>Мероприятие 4 основного мероприятия 1</t>
  </si>
  <si>
    <t>Мероприятие 5 основного мероприятия 1</t>
  </si>
  <si>
    <t>Мероприятие 1 основного мероприятия 2</t>
  </si>
  <si>
    <t>Мероприятие 2 основного мероприятия 2</t>
  </si>
  <si>
    <t>Мероприятие 3 основного мероприятия 2</t>
  </si>
  <si>
    <t>Мероприятие 4 основного мероприятия 2</t>
  </si>
  <si>
    <t>Мероприятие 5 основного мероприятия 2</t>
  </si>
  <si>
    <t>Мероприятие 1 основного мероприятия 3</t>
  </si>
  <si>
    <t>Мероприятие 2 основного мероприятия 3</t>
  </si>
  <si>
    <t>Мероприятие 3 основного мероприятия 3</t>
  </si>
  <si>
    <t>Исследование и ликвидация очагов загрязнения окружающей среды</t>
  </si>
  <si>
    <t>Исследование влияния на окружающую среду полигонов и накопителей крупнотоннажных отходов</t>
  </si>
  <si>
    <t>Мероприятие 4 основного мероприятия 3</t>
  </si>
  <si>
    <t>Рекультивация полигона ТБО МКП "ПООО"</t>
  </si>
  <si>
    <t>Строительство мусоросортировочного (мусороперерабатывающего) комплекса</t>
  </si>
  <si>
    <t>тыс. тонн</t>
  </si>
  <si>
    <t>200</t>
  </si>
  <si>
    <t>205</t>
  </si>
  <si>
    <t>215</t>
  </si>
  <si>
    <t>220</t>
  </si>
  <si>
    <t>225</t>
  </si>
  <si>
    <t>230</t>
  </si>
  <si>
    <t>235</t>
  </si>
  <si>
    <t>6400</t>
  </si>
  <si>
    <t>24500</t>
  </si>
  <si>
    <t>30000</t>
  </si>
  <si>
    <t xml:space="preserve">Пункт Федерального плана
 статистических работ
</t>
  </si>
  <si>
    <t>6450</t>
  </si>
  <si>
    <t>6600</t>
  </si>
  <si>
    <t>6700</t>
  </si>
  <si>
    <t>6800</t>
  </si>
  <si>
    <t>6900</t>
  </si>
  <si>
    <t>7000</t>
  </si>
  <si>
    <t>25000</t>
  </si>
  <si>
    <t>26000</t>
  </si>
  <si>
    <t>27000</t>
  </si>
  <si>
    <t>28000</t>
  </si>
  <si>
    <t>29000</t>
  </si>
  <si>
    <t>20000</t>
  </si>
  <si>
    <t>22000</t>
  </si>
  <si>
    <t>40000</t>
  </si>
  <si>
    <t>45000</t>
  </si>
  <si>
    <t>35000</t>
  </si>
  <si>
    <t>50000</t>
  </si>
  <si>
    <t>2,0</t>
  </si>
  <si>
    <t>56</t>
  </si>
  <si>
    <t>102</t>
  </si>
  <si>
    <t>123</t>
  </si>
  <si>
    <t>150</t>
  </si>
  <si>
    <t>161</t>
  </si>
  <si>
    <t>171</t>
  </si>
  <si>
    <t>Муниципальная программа "Охрана окружающей среды"</t>
  </si>
  <si>
    <t>сентябрь</t>
  </si>
  <si>
    <t>октябрь</t>
  </si>
  <si>
    <t>апрель</t>
  </si>
  <si>
    <t>январь</t>
  </si>
  <si>
    <t>декабрь</t>
  </si>
  <si>
    <t>февраль</t>
  </si>
  <si>
    <t>ноябрь</t>
  </si>
  <si>
    <t>июнь</t>
  </si>
  <si>
    <t>май</t>
  </si>
  <si>
    <t>Внедрение технологий сбора и переработки опасных отходов, а также отходов, являющихся вторичными ресурсами,  утилизация отходов в муниципальных целях</t>
  </si>
  <si>
    <t>Формирование и межевание земельных участков, занимаемых озелененными территориями общего пользования, постановка их на кадастровый учет</t>
  </si>
  <si>
    <t>Расчистка и проведение санитарных мероприятий на водных объектах, расположенных на территории городского округа</t>
  </si>
  <si>
    <t xml:space="preserve">Обустройство видовых мест на территории городского округа </t>
  </si>
  <si>
    <t xml:space="preserve">Озеленение территорий городского округа </t>
  </si>
  <si>
    <t xml:space="preserve">Проектирование, реконструкция и благоустройство озелененных территорий общего пользования, находящихся на территории городского округа </t>
  </si>
  <si>
    <t xml:space="preserve">Контроль эффективности работы газоочистного оборудования и работы очистных сооружений сточных вод на предприятиях городского округа </t>
  </si>
  <si>
    <t xml:space="preserve">Реабилитационные мероприятия. Ликвидация несанкционированных свалок промышленных и бытовых отходов и уборка захламленных территорий городского округа </t>
  </si>
  <si>
    <t>Управление имущественных и земельных отношений  городского округа город Воронеж</t>
  </si>
  <si>
    <t>Предупреждение чрезвычайных экологических ситуаций, ликвидация их последствий и проведение прочих природоохранных мероприятий</t>
  </si>
  <si>
    <t xml:space="preserve">Исполняющий обязанности руководителя управления экологии администрации городского округа город Воронеж </t>
  </si>
  <si>
    <t>Замеры выбросов загрязняющих веществ в атмосферу, отбор проб сточных и природных вод и почвогрунтов в определенных точках, в том числе разовые при возникновении чрезвычайных ситуаций, техногенных аварий, сопровождающихся загрязнением окружающей среды, а также при работе с обращениями граждан</t>
  </si>
  <si>
    <t xml:space="preserve">Основное мероприятие 1 «Сохранение и развитие зеленого </t>
  </si>
  <si>
    <t xml:space="preserve"> фонда городского округа»;</t>
  </si>
  <si>
    <t>Цель муниципальной программы</t>
  </si>
  <si>
    <t>Задачи муниципальной программы</t>
  </si>
  <si>
    <t>Целевые индикаторы и показатели муниципальной программы</t>
  </si>
  <si>
    <t>Этапы и сроки реализации муниципальной программы</t>
  </si>
  <si>
    <t>2014-2020 годы</t>
  </si>
  <si>
    <t>в т.ч. по источникам финансирования:</t>
  </si>
  <si>
    <t>В т.ч. по годам реализации муниципальной программы:</t>
  </si>
  <si>
    <t>2014 год:</t>
  </si>
  <si>
    <t>2015 год:</t>
  </si>
  <si>
    <t>2016 год:</t>
  </si>
  <si>
    <t>2017 год:</t>
  </si>
  <si>
    <t>2018 год:</t>
  </si>
  <si>
    <t>2019 год:</t>
  </si>
  <si>
    <t>2020 год:</t>
  </si>
  <si>
    <t>Ожидаемые конечные результаты реализации муниципальной программы</t>
  </si>
  <si>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В разрезе подпрограмм муниципальной программы. Объем финансирования указывается в</t>
    </r>
  </si>
  <si>
    <t>тысячах рублей с точностью до второго знака после запятой</t>
  </si>
  <si>
    <t>Ю.В.Яковлев</t>
  </si>
  <si>
    <t>665,0</t>
  </si>
  <si>
    <t>653,0</t>
  </si>
  <si>
    <t>659,0</t>
  </si>
  <si>
    <t>671,0</t>
  </si>
  <si>
    <t>677,0</t>
  </si>
  <si>
    <t>Проведение мероприятий по благоустройству сквера "Чайка"</t>
  </si>
  <si>
    <t>Пляж "Боровое" на берегу р.Усмань</t>
  </si>
  <si>
    <t>Озеро в сквере "У озера" по Ленинскому проспекту, 131</t>
  </si>
  <si>
    <t>-обеспечение конституционных прав граждан на благоприятную окружающую среду путем разработки и реализации стратегических направлений по оздоровлению экологической обстановки городского округа город Воронеж, экологическое просвещение, формирование экологического мировоззрения у населения.;</t>
  </si>
  <si>
    <t>-сохранение и развитие озелененных территорий общего пользования и зон рекреации городского округа город Воронеж.</t>
  </si>
  <si>
    <t>-стабилизация экологической обстановки в городском округе город Воронеж, повышение эффективности и совершенствование форм управления охраной окружающей среды с целью ее оздоровления;</t>
  </si>
  <si>
    <t xml:space="preserve">-реконструкция старовозрастных, фаутных и малоценных насаждений, озеленение, в том числе компенсационное, территории городского округа город Воронеж; </t>
  </si>
  <si>
    <t>-реконструкция озелененных территорий общего пользования;</t>
  </si>
  <si>
    <t>-своевременное выявление и предупреждение экологически негативных процессов, организация мероприятий по ликвидации очагов загрязнения и захламления;</t>
  </si>
  <si>
    <t xml:space="preserve">-совершенствование системы сбора, утилизации и размещения отходов производства и потребления; </t>
  </si>
  <si>
    <t>-максимальное вовлечение образующихся отходов в хозяйственный оборот в качестве вторичного сырья;</t>
  </si>
  <si>
    <t>-развитие системы экологического мониторинга, получение достоверной информации о состоянии окружающей среды;</t>
  </si>
  <si>
    <t>-проведение водохозяйственных мероприятий, содержание мест отдыха у воды в надлежащем состоянии;</t>
  </si>
  <si>
    <t>-обеспечение качественной питьевой водой детей дошкольного, школьного возраста в рамках муниципальных образовательных учреждений, детских оздоровительных лагерей для профилактики и снижения уровня различных заболеваний</t>
  </si>
  <si>
    <t>-распространение информации о состоянии окружающей среды и проведенных природоохранных мероприятиях  в целях формирования  экологического просвещения населения.</t>
  </si>
  <si>
    <t>-снижение техногенной нагрузки на природные территории городского округа и сохранение защитных функций зеленых зон;</t>
  </si>
  <si>
    <t xml:space="preserve">-увеличение благоустроенных зон рекреации для населения, повышение качества их содержания; </t>
  </si>
  <si>
    <t>-совершенствование системы мониторинга за состоянием окружающей среды с целью предотвращения и ликвидации очагов загрязнения и увеличение охвата инструментальным контролем объектов негативного воздействия;</t>
  </si>
  <si>
    <t xml:space="preserve">-совершенствование системы переработки, утилизации и размещения бытовых и промышленных отходов (наиболее опасных и распространенных); </t>
  </si>
  <si>
    <t>1. Уровень обеспеченности зелеными насаждениями (%)</t>
  </si>
  <si>
    <t>- снижение негативных экологических последствий, в том числе от чрезвычайных ситуаций природного и техногенного характера;</t>
  </si>
  <si>
    <t>Оформление в муниципальную     
собственность земельных        
участков озелененных территорий
общего пользования</t>
  </si>
  <si>
    <t>Мероприятие 6 основного мероприятия 2</t>
  </si>
  <si>
    <t>Реконструкция древесно-кустарниковых насаждений на озелененных территориях общего пользования</t>
  </si>
  <si>
    <t>-бюджет городского округа- 161500,00 тыс. рублей;</t>
  </si>
  <si>
    <t>-бюджет городского округа-107108,00 тыс. рублей;</t>
  </si>
  <si>
    <t xml:space="preserve">2016
</t>
  </si>
  <si>
    <t xml:space="preserve">2017
</t>
  </si>
  <si>
    <t xml:space="preserve">2018
</t>
  </si>
  <si>
    <t xml:space="preserve">2019
</t>
  </si>
  <si>
    <t>Мероприятие 7 основного мероприятия 2</t>
  </si>
  <si>
    <t>Мероприятие 8 основного мероприятия 2</t>
  </si>
  <si>
    <t>Мероприятие 5 основного мероприятия 3</t>
  </si>
  <si>
    <t>Мероприятие 6 основного мероприятия 3</t>
  </si>
  <si>
    <t>Мероприятие 7 основного мероприятия 3</t>
  </si>
  <si>
    <t>Мероприятие 8 основного мероприятия 3</t>
  </si>
  <si>
    <t>Мероприятие 6 основного мероприятия 1</t>
  </si>
  <si>
    <t>Мероприятие 7 основного мероприятия 1</t>
  </si>
  <si>
    <t>Мероприятие 8 основного мероприятия 1</t>
  </si>
  <si>
    <t>Мероприятие 9 основного мероприятия 1</t>
  </si>
  <si>
    <t>Мероприятие 10 основного мероприятия 1</t>
  </si>
  <si>
    <t>Мероприятие 11 основного мероприятия 1</t>
  </si>
  <si>
    <t xml:space="preserve">Экологическое просвещение и прочие мероприятия, направленные на охрану и оздоровление окружающей среды </t>
  </si>
  <si>
    <t xml:space="preserve">2020
 </t>
  </si>
  <si>
    <t>Мероприятие 1.3                           Уходные работы за зелеными насаждениями в том числе: стрижка кустарника, покос травы, полив и др.</t>
  </si>
  <si>
    <t xml:space="preserve">   -Управление экологии администрации городского округа город Воронеж </t>
  </si>
  <si>
    <t>-Управление строительной политики администрации городского округа город Воронеж,</t>
  </si>
  <si>
    <t>-Управление имущественных и земельных отношений администрации городского округа город Воронеж,</t>
  </si>
  <si>
    <t>- Управление жилищно-коммунального хозяйства администрации городского округа город Воронеж,</t>
  </si>
  <si>
    <t>Подпрограммы муниципальной программы и основные мероприятия</t>
  </si>
  <si>
    <t>Основное мероприятие 2 «Развитие и совершенствование системы обращения с отходами и мониторинг окружающей среды";</t>
  </si>
  <si>
    <t xml:space="preserve">-формирование системы устойчивых эстетически привлекательных, благоустроенных ландшафтных комплексов; </t>
  </si>
  <si>
    <t xml:space="preserve">Вырубка (при необходимости с корчевкой пней) усыхающих, сухостойных, аварийных насаждений, обрезка деревьев на территории городского округа </t>
  </si>
  <si>
    <r>
      <t>Мероприятие 1.4                  Озеленение территорий городского округа------------------------------</t>
    </r>
    <r>
      <rPr>
        <b/>
        <i/>
        <sz val="12"/>
        <rFont val="Times New Roman"/>
        <family val="1"/>
        <charset val="204"/>
      </rPr>
      <t xml:space="preserve">Поставка саженцев деревьев, кустарников и цветочной рассады  для озеленения территорий  районов городского округа.                                                                                                                  Посадка древесно-кустарниковой растительности на территориях общего пользования                                                      </t>
    </r>
  </si>
  <si>
    <t xml:space="preserve">Мероприятие 1.6                    Формирование и межевание земельных участков, занимаемых озелененными территориями общего пользования, постановка их на кадастровый учет </t>
  </si>
  <si>
    <t>Мероприятие 1.7                    Оформление в муниципальную     
собственность земельных        
участков озелененных территорий
общего пользования</t>
  </si>
  <si>
    <t xml:space="preserve">Мероприятие 1.11 Проектирование, реконструкция и благоустройство озелененных территорий общего пользования, находящихся на территории городского округа </t>
  </si>
  <si>
    <t>Основное мероприятие 3 Экологическое просвещение и прочие мероприятия, направленные на охрану и оздоровление окружающей среды</t>
  </si>
  <si>
    <t>Мероприятие 3.1                       Издательская и информационная деятельность, организация радио- и теле- передач, круглых столов и конференций, изготовление и размещение рекламных щитов и информационных стендов</t>
  </si>
  <si>
    <t>Мероприятие 3.3                        Организация экскурсий и поездок в Воронежский природный биосферный заповедник и другие особоохраняемые природные территории. Проведение детских экологических лагерей</t>
  </si>
  <si>
    <t>Мероприятие 3.4                        Проведение Дней защиты от экологической опасности: операция "Чистая Земля", "День птиц", Всемирного Дня окружающей среды</t>
  </si>
  <si>
    <t xml:space="preserve">Мероприятие  3.5                Содержание мест отдыха у воды </t>
  </si>
  <si>
    <r>
      <t>Мероприятие 3.7                       Обеспечение муниципальных учреждений социальной сферы качественной питьевой водой: установка и техобслуживание систем доочистки воды-------------------</t>
    </r>
    <r>
      <rPr>
        <b/>
        <i/>
        <sz val="12"/>
        <rFont val="Times New Roman"/>
        <family val="1"/>
        <charset val="204"/>
      </rPr>
      <t>Поставка систем доочистки питьевой воды с последующей установкой для нужд муниципальных дошкольных образовательных учреждений  городского округа город Воронеж субъектами малого предпринимательства</t>
    </r>
  </si>
  <si>
    <r>
      <t>Общий объем финансирования муниципальной программы составляет 1922089,</t>
    </r>
    <r>
      <rPr>
        <sz val="12"/>
        <rFont val="Times New Roman"/>
        <family val="1"/>
        <charset val="204"/>
      </rPr>
      <t xml:space="preserve">00 тыс. рублей, </t>
    </r>
  </si>
  <si>
    <t>-бюджет городского округа - 848225,00 тыс. рублей;</t>
  </si>
  <si>
    <r>
      <t xml:space="preserve">-внебюджетные источники </t>
    </r>
    <r>
      <rPr>
        <sz val="12"/>
        <color rgb="FF000000"/>
        <rFont val="Times New Roman"/>
        <family val="1"/>
        <charset val="204"/>
      </rPr>
      <t>-  1073864,00</t>
    </r>
    <r>
      <rPr>
        <sz val="12"/>
        <rFont val="Times New Roman"/>
        <family val="1"/>
        <charset val="204"/>
      </rPr>
      <t xml:space="preserve"> тыс. рублей.</t>
    </r>
  </si>
  <si>
    <t xml:space="preserve">Всего – 324346,00 тыс. рублей, </t>
  </si>
  <si>
    <t>-внебюджетные источники- 217238,00 тыс. рублей.</t>
  </si>
  <si>
    <t xml:space="preserve">Всего -717683,00 тыс. рублей, </t>
  </si>
  <si>
    <t>-внебюджетные источники- 606334,00 тыс. рублей.</t>
  </si>
  <si>
    <t xml:space="preserve">Всего – 292426,00  тыс. рублей, </t>
  </si>
  <si>
    <t>-бюджет городского округа- 111349,00 тыс. рублей;</t>
  </si>
  <si>
    <t>-внебюджетные источники- 176146,00 тыс. рублей.</t>
  </si>
  <si>
    <t xml:space="preserve">Всего – 138113,00 тыс. рублей, </t>
  </si>
  <si>
    <t>-бюджет городского округа- 119939,00 тыс. рублей;</t>
  </si>
  <si>
    <t>-внебюджетные источники- 18174,00 тыс. рублей.</t>
  </si>
  <si>
    <t xml:space="preserve">Всего – 143662,00 тыс. рублей, </t>
  </si>
  <si>
    <t>-бюджет городского округа- 125693,00 тыс. рублей;</t>
  </si>
  <si>
    <t>-внебюджетные источники- 17969,00 тыс. рублей.</t>
  </si>
  <si>
    <t xml:space="preserve">Всего -149937,00 тыс. рублей, </t>
  </si>
  <si>
    <t>-внебюджетные источники- 18676,00 тыс. рублей.</t>
  </si>
  <si>
    <t xml:space="preserve">Всего – 155922,00 тыс. рублей, </t>
  </si>
  <si>
    <t>-бюджет городского округа-136595,00 тыс. рублей;</t>
  </si>
  <si>
    <t>-внебюджетные источники- 19327,00 тыс. рублей.</t>
  </si>
  <si>
    <t>Основное мероприятие 3 «Экологическое просвещение и прочие мероприятия, направленные на охрану и оздоровление окружающей среды".</t>
  </si>
  <si>
    <t>- Управление дорожного хозяйства администрации городского округа город Воронеж.</t>
  </si>
  <si>
    <t xml:space="preserve"> -Управление экологии администрации городского округа город Воронеж.</t>
  </si>
  <si>
    <t>-увеличение правовым образом оформленных озелененных территорий общего пользования и иных зон рекреации, как объектов муниципальной собственности;</t>
  </si>
  <si>
    <t>-увеличение количества отходов, подвергающихся переработке;</t>
  </si>
  <si>
    <t>-улучшение состояния качества питьевой воды путем внедрения установок доочистки в муниципальных учреждениях социальной сферы;</t>
  </si>
  <si>
    <t>-формирование экологического мировоззрения населения,  в первую очередь у подрастающего населения.</t>
  </si>
  <si>
    <t>-бюджет городского округа- 131261,00 тыс. рублей;</t>
  </si>
  <si>
    <t>-Управление главного архитектора городского округа администрации городского округа город Воронеж,</t>
  </si>
  <si>
    <t>Управление главного архитектора городского округа администрации городского округа город Воронеж</t>
  </si>
  <si>
    <t>2. Количество отходов, из образующихся на территории городского округа, подвергающихся переработке</t>
  </si>
  <si>
    <t>3.1 Количество человек, принявших участие в акциях, конкурсах и прочих  природоохранных мероприятиях</t>
  </si>
  <si>
    <t>2. Количество отходов, из образующихся на территории городского округа город Воронеж, подвергающихся переработке (тыс. тонн).</t>
  </si>
  <si>
    <t>Развитие и совершенствование системы обращения с отходами, мониторинг окружающей среды</t>
  </si>
  <si>
    <t>Основное мероприятие 2 Развитие и совершенствование системы обращения с отходами, мониторинг окружающей среды</t>
  </si>
  <si>
    <t>МКП "Производственное объединение по обращению с отходами"</t>
  </si>
  <si>
    <t>Мероприятие 2.4 Строительство мусоросортировочного (мусороперерабатывающего) комплекса</t>
  </si>
  <si>
    <t>ОАО «Экотехнологии»</t>
  </si>
  <si>
    <t xml:space="preserve">Предприятия городского округа </t>
  </si>
  <si>
    <t>Мероприятие 2.7                      Исследование и ликвидация очагов загрязнения окружающей среды</t>
  </si>
  <si>
    <t xml:space="preserve">Мероприятие 2.6                           Контроль эффективности работы газоочистного оборудования и работы очистных сооружений сточных вод на предприятиях городского округа </t>
  </si>
  <si>
    <t>Мероприятия 2.8                          Исследование влияния на окружающую среду полигонов и накопителей крупнотоннажных отходов</t>
  </si>
  <si>
    <r>
      <t xml:space="preserve">Мероприятие 1.2.                       Вырубка (при необходимости с корчевкой пней) усыхающих, сухостойных, аварийных насаждений, обрезка деревьев на территории городского округа ____________                            </t>
    </r>
    <r>
      <rPr>
        <b/>
        <i/>
        <sz val="12"/>
        <rFont val="Times New Roman"/>
        <family val="1"/>
        <charset val="204"/>
      </rPr>
      <t>Выполнение работ по обрезке и удалению старовозрастных усыхающих насаждений на территории городского округа</t>
    </r>
  </si>
  <si>
    <t>1. Общая площадь зеленых насаждений общего пользования (парки, сады скверы и бульвары) в пределах городской черты</t>
  </si>
  <si>
    <t>1.5 Количество правовым образом оформленных в муниципальную собственность озелененных территорий общего пользования</t>
  </si>
  <si>
    <t>Мероприятие 2.3 Рекультивация полигона ТБО МКП ПООО</t>
  </si>
  <si>
    <t>Мероприятие 1.10                     Содержание муниципальных парков и скверов, закрепленных за МКП "ЭкоЦентр":</t>
  </si>
  <si>
    <t xml:space="preserve"> сквер Экологов                                     (ул. Фридриха Энгельса, 48д)</t>
  </si>
  <si>
    <t xml:space="preserve"> сквер Комсомольский                                                    (ул.   Кольцовская, 68в)</t>
  </si>
  <si>
    <t xml:space="preserve"> сквер им. Бунина                                         (ул. Плехановская, 7в)</t>
  </si>
  <si>
    <t>парк им. Дурова                                     (ул. Ворошилова, 1д)</t>
  </si>
  <si>
    <t>парк "Орленок"                                     (ул. Чайковского, 6д)</t>
  </si>
  <si>
    <t>парк Южный                                     (ул. Новосибирская, 5в)</t>
  </si>
  <si>
    <t>парк Патриотов                           (Ленинский проспект, 94в)</t>
  </si>
  <si>
    <t>сквер "Надежда"                                (ул. Плехановская, 8д)</t>
  </si>
  <si>
    <t xml:space="preserve"> Центральный парк культуры и отдыха                                              (ул. Ленина, 10)</t>
  </si>
  <si>
    <t>сквер "У озера"                      (Ленинский проспект, 123д)</t>
  </si>
  <si>
    <r>
      <t>Мероприятие1.5                        Мониторинг состояния зеленых насаждений и их инвентаризация---------------</t>
    </r>
    <r>
      <rPr>
        <b/>
        <i/>
        <sz val="12"/>
        <rFont val="Times New Roman"/>
        <family val="1"/>
        <charset val="204"/>
      </rPr>
      <t>Обследование насаждений на территориях общего пользования</t>
    </r>
  </si>
  <si>
    <t>Посадка саженцев деревьев и кустарников на территории городского округа предприятиями и организациями</t>
  </si>
  <si>
    <t xml:space="preserve"> Сквер "Чайка" по ул. Новосибирская, 82 с озером</t>
  </si>
  <si>
    <t xml:space="preserve">Организация цветников и газонов на территории городского округа предприятиями и организациями </t>
  </si>
  <si>
    <t xml:space="preserve">Основное мероприятие программы  3 Экологическое просвещение и прочие мероприятия, направленные на охрану и оздоровление окружающей среды </t>
  </si>
  <si>
    <t>управа Левобережного района</t>
  </si>
  <si>
    <t>управа Ленинского  района</t>
  </si>
  <si>
    <t>управа Советского района</t>
  </si>
  <si>
    <t>управа Центрального района</t>
  </si>
  <si>
    <t>управа Железнодорожного района</t>
  </si>
  <si>
    <t xml:space="preserve"> управа Коминтерновского района</t>
  </si>
  <si>
    <t>управа Коминтерновского района</t>
  </si>
  <si>
    <t xml:space="preserve">управа Ленинского  района </t>
  </si>
  <si>
    <t xml:space="preserve">управа Советского района  </t>
  </si>
  <si>
    <t>управа  Железнодорожного района</t>
  </si>
  <si>
    <t>- Управы районов городского округа город Воронеж,</t>
  </si>
  <si>
    <t xml:space="preserve">Управление строительной политики администрации городского округа город Воронеж </t>
  </si>
  <si>
    <t xml:space="preserve">Проведение мероприятий по благоустройству  Центрального парка культуры и отдыха                      </t>
  </si>
  <si>
    <t>Мероприятие 1.8                  Реконструкция древесно-кустарниковых насаждений  на озелененных территориях общего пользования</t>
  </si>
  <si>
    <r>
      <t>Мероприятие 1.1.                       Обустройство видовых мест на территории городского округа -</t>
    </r>
    <r>
      <rPr>
        <b/>
        <i/>
        <sz val="12"/>
        <rFont val="Times New Roman"/>
        <family val="1"/>
        <charset val="204"/>
      </rPr>
      <t>--------------------------------------------Организация цветников на территории городского округа город Воронеж, закрепленных за МКП "ЭкоЦентр" и проведение уходных  мероприятий</t>
    </r>
  </si>
  <si>
    <r>
      <t>Мероприятие 2.1                  Внедрение технологий сбора и переработки опасных отходов, а также отходов, являющихся вторичными ресурсами,  утилизация отходов в муниципальных целях     -----------</t>
    </r>
    <r>
      <rPr>
        <b/>
        <i/>
        <sz val="12"/>
        <rFont val="Times New Roman"/>
        <family val="1"/>
        <charset val="204"/>
      </rPr>
      <t>Сбор, транспортировка и демеркуризация люминесцентных ламп и приборов от муниципальных учреждений</t>
    </r>
  </si>
  <si>
    <t>Управление экологии администрации городского округа город Воронеж, МКП "ЭкоЦентр"</t>
  </si>
  <si>
    <t>1.3. Приживаемость высаженных кустарников и деревьев</t>
  </si>
  <si>
    <t>%</t>
  </si>
  <si>
    <t>80</t>
  </si>
  <si>
    <t>80,5</t>
  </si>
  <si>
    <t>81,5</t>
  </si>
  <si>
    <t>82</t>
  </si>
  <si>
    <t>82,5</t>
  </si>
  <si>
    <t>83</t>
  </si>
  <si>
    <t>83,5</t>
  </si>
  <si>
    <t>1200</t>
  </si>
  <si>
    <t>2000</t>
  </si>
  <si>
    <t>2400</t>
  </si>
  <si>
    <t>2800</t>
  </si>
  <si>
    <t>3200</t>
  </si>
  <si>
    <t>3600</t>
  </si>
  <si>
    <t>2,2</t>
  </si>
  <si>
    <t>2,25</t>
  </si>
  <si>
    <t>2,3</t>
  </si>
  <si>
    <t>2,35</t>
  </si>
  <si>
    <t>2,4</t>
  </si>
  <si>
    <t xml:space="preserve">2.1 Площадь земель, реабилити-рованных в результате ликвидации захламлений или загрязнений территорий 
</t>
  </si>
  <si>
    <t>9</t>
  </si>
  <si>
    <t>Управа Железнодорожного района</t>
  </si>
  <si>
    <t>Управа Коминтерновского района</t>
  </si>
  <si>
    <t>Управа Левобережного района</t>
  </si>
  <si>
    <t>Управа Советского района</t>
  </si>
  <si>
    <t>Управа Центрального района</t>
  </si>
  <si>
    <t xml:space="preserve">Управа Ленинского района </t>
  </si>
  <si>
    <t>Основное мероприятие программы 2 Развитие и совершенствование системы обращения с отходами, мониторинг окружающей среды</t>
  </si>
  <si>
    <t>Проведение конкурса главы городского округа город Воронеж в области охраны окружающей среды. Организация и проведение городских конкурсов "Зеленый островок", "Лучший защитник природы", "Город и Экология" и т.д., выставки-ярмарки  "Воронеж - Город - Сад"</t>
  </si>
  <si>
    <t>Приложение №1                                                                                                                     к муниципальной программе городского округа город Воронеж                      "Охрана окружающей среды"</t>
  </si>
  <si>
    <t>Мероприятие 3.6                   Расчистка и проведение санитарных мероприятий на водных объектах, расположенных на территории городского округа</t>
  </si>
  <si>
    <r>
      <t>Мероприятие 2.5                       Замеры выбросов загрязняющих веществ в атмосферу, отбор проб сточных и природных вод и почвогрунтов в определенных точках, в том числе разовые при возникновении чрезвычайных ситуаций, техногенных аварий, сопровождающихся загрязнением окружающей среды, а также при работе с обращениями граждан-------------------------------------------</t>
    </r>
    <r>
      <rPr>
        <b/>
        <i/>
        <sz val="12"/>
        <rFont val="Times New Roman"/>
        <family val="1"/>
        <charset val="204"/>
      </rPr>
      <t>Проведение замеров выбросов загрязняющих веществ, сбросов сточных вод, почво-грунтов при рассмотрении ситуаций, оказывающих негативное воздействие на окружающую среду, вызывающих жалобы жителей</t>
    </r>
  </si>
  <si>
    <r>
      <t>Мероприятие 2.2 Реабилитационные мероприятия. Ликвидация несанкционированных свалок промышленных и бытовых отходов и уборка захламленных территорий городского округа    -----------------------------------</t>
    </r>
    <r>
      <rPr>
        <b/>
        <i/>
        <sz val="12"/>
        <rFont val="Times New Roman"/>
        <family val="1"/>
        <charset val="204"/>
      </rPr>
      <t>Выполнение работ по уборке захламленных территорий городского округа</t>
    </r>
  </si>
  <si>
    <t>парк "Алые паруса"                                   (ул. Арзамасская, 4д)</t>
  </si>
  <si>
    <t>Мероприятие 3.2                         Проведение конкурса главы городского округа город Воронеж в области охраны окружающей среды. Организация и проведение городских конкурсов "Зеленый островок", "Лучший защитник природы", "Город и Экология" и т.д., выставки- ярмарки "Воронеж - Город - Сад"</t>
  </si>
  <si>
    <t>Основное мероприятие программы 1 Сохранение и развитие зеленого фонда городского округа</t>
  </si>
  <si>
    <t>Сохранение и развитие зеленого фонда городского округа</t>
  </si>
  <si>
    <t>Мероприятие 3.8 Предупреждение чрезвычайных экологических ситуаций, ликвидация их последствий и проведение прочих природоохранных меропрятий</t>
  </si>
  <si>
    <t>Управление имущественных и земельных отношений администрации городского округа город Воронеж</t>
  </si>
  <si>
    <t xml:space="preserve">Сохранение и развитие зеленого фонда городского округа </t>
  </si>
  <si>
    <t>Наименование муниципальной программы, подпрограммы,  основного мероприятия, мероприятия</t>
  </si>
  <si>
    <t>в том числе по ГРБС</t>
  </si>
  <si>
    <t>0000000</t>
  </si>
  <si>
    <t>приложение 10</t>
  </si>
  <si>
    <t>0503</t>
  </si>
  <si>
    <t>0605</t>
  </si>
  <si>
    <t>1228140</t>
  </si>
  <si>
    <t>244</t>
  </si>
  <si>
    <t>928</t>
  </si>
  <si>
    <t>1200000</t>
  </si>
  <si>
    <t>1218040</t>
  </si>
  <si>
    <t>1238040</t>
  </si>
  <si>
    <t>931</t>
  </si>
  <si>
    <t>932</t>
  </si>
  <si>
    <t>120000</t>
  </si>
  <si>
    <t>980</t>
  </si>
  <si>
    <t>977</t>
  </si>
  <si>
    <t>0603</t>
  </si>
  <si>
    <t>1218810</t>
  </si>
  <si>
    <t>414</t>
  </si>
  <si>
    <t>933</t>
  </si>
  <si>
    <t>917</t>
  </si>
  <si>
    <t>930</t>
  </si>
  <si>
    <t>978</t>
  </si>
  <si>
    <t>1228040</t>
  </si>
  <si>
    <t>635</t>
  </si>
  <si>
    <t>год, предшествующий отчетному</t>
  </si>
  <si>
    <t>641</t>
  </si>
  <si>
    <t>1436,5</t>
  </si>
  <si>
    <t>август</t>
  </si>
  <si>
    <t>Сведения о достижении значений показателей (индикаторов) реализации муниципальной программы городского округа город Воронеж "Охрана окружающей среды" по состоянию на 31.12.2014 года</t>
  </si>
  <si>
    <t>74</t>
  </si>
  <si>
    <t>810</t>
  </si>
  <si>
    <t>12380040</t>
  </si>
  <si>
    <t>Благоустройству сквера "Чайка"</t>
  </si>
  <si>
    <t>Благоустройство участка Адмиралтейской площади</t>
  </si>
  <si>
    <t>Реконструкция зеленых насаждений бульвар Кольцовский</t>
  </si>
  <si>
    <t>Благоустройство сквера "Брикманский сад"</t>
  </si>
  <si>
    <t>Поставка парковых скульптур и мебели для благоустройства парков и скверов</t>
  </si>
  <si>
    <t>содержание объекта культурного наследия "Терновое кладбище"</t>
  </si>
  <si>
    <r>
      <t>Отчет об использовании бюджетных ассигнований
 бюджета городского округа город Воронеж на реализацию муниципальной программы городского округа город Воронеж
"Охрана окружающей среды"
за</t>
    </r>
    <r>
      <rPr>
        <u/>
        <sz val="12"/>
        <rFont val="Times New Roman"/>
        <family val="1"/>
        <charset val="204"/>
      </rPr>
      <t xml:space="preserve"> 2014 год</t>
    </r>
  </si>
  <si>
    <r>
      <t xml:space="preserve">Мероприятие 1.9                            Обеспечение спецтехникой МКП "ЭкоЦентр"__________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>Закупка 2-х поливомоечных машин</t>
    </r>
  </si>
  <si>
    <r>
      <t>Мероприятие 1.1.                       Обустройство видовых мест на территории городского округа -</t>
    </r>
    <r>
      <rPr>
        <b/>
        <i/>
        <sz val="12"/>
        <rFont val="Times New Roman"/>
        <family val="1"/>
        <charset val="204"/>
      </rPr>
      <t>------------Организация цветников на территории городского округа город Воронеж, закрепленных за МКП "ЭкоЦентр" и проведение уходных  мероприятий</t>
    </r>
  </si>
  <si>
    <r>
      <t>Мероприятие 1.4                  Озеленение территорий городского округа-</t>
    </r>
    <r>
      <rPr>
        <b/>
        <i/>
        <sz val="12"/>
        <rFont val="Times New Roman"/>
        <family val="1"/>
        <charset val="204"/>
      </rPr>
      <t xml:space="preserve">Поставка саженцев деревьев, кустарников и цветочной рассады  для озеленения территорий  районов городского округа.                                                                                                                  Посадка древесно-кустарниковой растительности на территориях общего пользования                                                      </t>
    </r>
  </si>
  <si>
    <t>4,98</t>
  </si>
  <si>
    <t>7296</t>
  </si>
  <si>
    <t>29025</t>
  </si>
  <si>
    <t xml:space="preserve">Руководителя управления экологии администрации городского округа город Воронеж </t>
  </si>
  <si>
    <t xml:space="preserve">Информация
о расходах федерального, областного бюджетов, бюджета городского округа город Воронеж и внебюджетных источников на реализацию целей муниципальной программы городского округа город Воронеж "Охрана окружающей среды"
по состоянию на 31 декабря 2014  года </t>
  </si>
  <si>
    <t xml:space="preserve">предусмотрено муниципальной программой, 
тыс. руб. </t>
  </si>
  <si>
    <t xml:space="preserve">лимит на год, 
тыс. руб. </t>
  </si>
  <si>
    <t xml:space="preserve">фактическое финансирование, 
тыс. руб. </t>
  </si>
  <si>
    <t>выполнено (стр.6/стр.4), 
(%)</t>
  </si>
  <si>
    <t>выполнено (стр.6/стр.5), 
(%)</t>
  </si>
  <si>
    <t>112,03</t>
  </si>
  <si>
    <t>3128,52</t>
  </si>
  <si>
    <r>
      <t xml:space="preserve">Отчет о выполнении Плана реализации муниципальной программы городского округа город Воронеж 
"Охрана окружающей среды" 
по состоянию </t>
    </r>
    <r>
      <rPr>
        <u/>
        <sz val="14"/>
        <color indexed="8"/>
        <rFont val="Times New Roman"/>
        <family val="1"/>
        <charset val="204"/>
      </rPr>
      <t xml:space="preserve">на 31 декабря 2014 года </t>
    </r>
  </si>
  <si>
    <t>март</t>
  </si>
  <si>
    <t>июль</t>
  </si>
  <si>
    <t>4,0</t>
  </si>
  <si>
    <t>устроено видовых мест на площади 1,52 га (цветники)</t>
  </si>
  <si>
    <t>силами организаций города разбито 3,46 га цветников</t>
  </si>
  <si>
    <t>135 вырубка                          41 обрезка</t>
  </si>
  <si>
    <t>134 вырубка              119 обрезка</t>
  </si>
  <si>
    <t>298 вырубка          577 обрезка</t>
  </si>
  <si>
    <t>45 вырубка            111 обрезка</t>
  </si>
  <si>
    <t>359 вырубка          696 обрезка</t>
  </si>
  <si>
    <t>40 вырубка                41 обрезка</t>
  </si>
  <si>
    <t>2003 вырубка                        1985 обрезка</t>
  </si>
  <si>
    <t xml:space="preserve"> стрижка 1100 м2 газона                           15400 м кустарника</t>
  </si>
  <si>
    <t xml:space="preserve"> стрижка 13000 м2 газона                           1135 м кустарника</t>
  </si>
  <si>
    <t xml:space="preserve"> стрижка 15130 м2 газона                           7006 м кустарника</t>
  </si>
  <si>
    <t xml:space="preserve"> стрижка                         2748 м кустарника</t>
  </si>
  <si>
    <t xml:space="preserve"> стрижка 2570,6 м2 газона                           24938 м кустарника</t>
  </si>
  <si>
    <t xml:space="preserve"> стрижка 200 м2 газона                           </t>
  </si>
  <si>
    <t xml:space="preserve"> стрижка 190362 м2 газона                           102475 м кустарника</t>
  </si>
  <si>
    <t>3698 деревьев               11242 кустарников</t>
  </si>
  <si>
    <t>3473 деревьев             17608 кустарников</t>
  </si>
  <si>
    <t>2 поливомоечные машины</t>
  </si>
  <si>
    <t>издан ежегодный доклад о состоянии окуружающей среды в г.Воронеже в 2014 году (50 эк.)</t>
  </si>
  <si>
    <t>поставлено и установлено 4 системы доочистки воды</t>
  </si>
  <si>
    <t>издание ежегодного доклада о состоянии окуружающей среды в г.Воронеже в 2014 году (50 эк.)</t>
  </si>
  <si>
    <t>поставка и установка 4 систем доочистки воды</t>
  </si>
  <si>
    <t>сбор и обезвреживание 0,91 т отработанных элементов питания и 8326 ртутьсодержащих ламп</t>
  </si>
  <si>
    <t>собрано и обезврежено 0,91 т отработанных элементов питания и 8326 ртутьсодержащих ламп</t>
  </si>
  <si>
    <r>
      <t xml:space="preserve">Мероприятие 1.9                            Обеспечение спецтехникой МКП "ЭкоЦентр"__________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Закупка 2-х поливомоечных машин </t>
    </r>
  </si>
  <si>
    <t>организация 10 экскурсий</t>
  </si>
  <si>
    <t>проведено 10 экскурсий</t>
  </si>
  <si>
    <t>вывезено 1,75 тыс.м3 отходов</t>
  </si>
  <si>
    <t>вывезено 7,2 тыс.м3 отходов</t>
  </si>
  <si>
    <t>вывезено 7,1 тыс.м3 отходов</t>
  </si>
  <si>
    <t>вывезено 10,9 тыс.м3 отходов</t>
  </si>
  <si>
    <t>вывезено 10,2 тыс.м3 отходов</t>
  </si>
  <si>
    <t>вывезено 9,7 тыс.м3 отходов</t>
  </si>
  <si>
    <t>вывезено 7,8 тыс.м3 отходов</t>
  </si>
  <si>
    <t>вывезено 1,87 тыс.м3 отходов</t>
  </si>
  <si>
    <t>выполнена вырубка аварийных деревьев, посадка 17 крупномеров и 150 шт. кустарника</t>
  </si>
  <si>
    <t>установлено ограждение длинной 345 м пог.</t>
  </si>
  <si>
    <t>покос травы, обеспечение туалетными кабинами, мультимедийное сопровождение выставки, обеспечение безопасности в течение роведения выставки</t>
  </si>
  <si>
    <t>проведена расчистка и обустройство озера, выложены дорожки из плитки и асфальта, организована парковка, проведено озеленение с посадкой деревьев, кустарников и разбивкой газона, так же смонтирована система полива</t>
  </si>
  <si>
    <t>закуплены скульптура медведя и элемент парковой мебели для благойстройства парков</t>
  </si>
  <si>
    <t>в рамках благойстройства выполнена вырубка и обрезка деревьев, посажены деревья и кустарники; так же выполнялись работы по содержанию территории</t>
  </si>
  <si>
    <t>Выполнены следующие виды работ: покрытие из плитки на главной аллее; входной портал с ограждениями входной группы; сформирована бетонная чаша пруда с подпорной стенкой; две универсальные площадки, три детские площадки с песчаным покрытием и две площадки с покрытием из гранитного отсева; смонтировано два лестничных схода с отделкой;  выполнена декоративная отделка ручья.</t>
  </si>
  <si>
    <t>разбита дорожно-тропиночная сеть из плитки и устроен газон  системой автополива</t>
  </si>
  <si>
    <t>в течение года осуществлялось содержание закрепленных парков и скверов: уборка дорожек и территории, покраска и ремонт форм малой архитектуры, уход за зелеными насаждениями</t>
  </si>
  <si>
    <t>Проведены Дни защиты от экологической опасности: операция "Чистая Земля", "День птиц", Всемирный День окружающей среды</t>
  </si>
  <si>
    <t>уборка территоии при проведении выставки</t>
  </si>
  <si>
    <t>Организованы и проведены городские конкурсы "Зеленый островок", "Лучший защитник природы", "Город и Экология"</t>
  </si>
  <si>
    <t xml:space="preserve">проведена дезинсекционнеая обработка от клещей и комаров территорий: водоем в сквер «У озера», Сквер «Чайка»,Парк «Алые паруса», Центральный парк 
культуры и отдыха
Пляж «Боровое», Парк «Дельфин», Лесопарк Оптимистов на общей площади 11,24 га </t>
  </si>
  <si>
    <t>управы</t>
  </si>
  <si>
    <t>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</si>
</sst>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trike/>
      <sz val="10"/>
      <name val="Cambria"/>
      <family val="1"/>
      <charset val="204"/>
    </font>
    <font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111111"/>
      <name val="Arial Cyr"/>
      <charset val="204"/>
    </font>
    <font>
      <u/>
      <sz val="12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1" fillId="0" borderId="0" applyFont="0" applyFill="0" applyBorder="0" applyAlignment="0" applyProtection="0"/>
  </cellStyleXfs>
  <cellXfs count="303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1" xfId="0" applyBorder="1"/>
    <xf numFmtId="0" fontId="2" fillId="3" borderId="0" xfId="0" applyFont="1" applyFill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2" fillId="2" borderId="0" xfId="0" applyFont="1" applyFill="1"/>
    <xf numFmtId="0" fontId="0" fillId="0" borderId="0" xfId="0" applyBorder="1"/>
    <xf numFmtId="49" fontId="9" fillId="0" borderId="0" xfId="0" applyNumberFormat="1" applyFont="1" applyFill="1" applyAlignment="1">
      <alignment wrapText="1"/>
    </xf>
    <xf numFmtId="49" fontId="9" fillId="0" borderId="0" xfId="0" applyNumberFormat="1" applyFont="1" applyFill="1" applyAlignment="1">
      <alignment vertical="top" wrapText="1"/>
    </xf>
    <xf numFmtId="49" fontId="9" fillId="0" borderId="0" xfId="0" applyNumberFormat="1" applyFont="1" applyFill="1" applyAlignment="1">
      <alignment horizontal="right" vertical="top" wrapText="1"/>
    </xf>
    <xf numFmtId="49" fontId="9" fillId="0" borderId="0" xfId="0" applyNumberFormat="1" applyFont="1" applyFill="1" applyAlignment="1">
      <alignment horizontal="centerContinuous" vertical="center" wrapText="1"/>
    </xf>
    <xf numFmtId="49" fontId="2" fillId="3" borderId="0" xfId="0" applyNumberFormat="1" applyFont="1" applyFill="1" applyBorder="1" applyAlignment="1">
      <alignment vertical="center" wrapText="1"/>
    </xf>
    <xf numFmtId="49" fontId="2" fillId="0" borderId="0" xfId="0" applyNumberFormat="1" applyFont="1" applyBorder="1" applyAlignment="1">
      <alignment wrapText="1"/>
    </xf>
    <xf numFmtId="49" fontId="2" fillId="2" borderId="0" xfId="0" applyNumberFormat="1" applyFont="1" applyFill="1" applyAlignment="1">
      <alignment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0" fontId="15" fillId="0" borderId="0" xfId="0" applyFont="1" applyFill="1" applyAlignment="1">
      <alignment horizontal="left"/>
    </xf>
    <xf numFmtId="0" fontId="2" fillId="0" borderId="0" xfId="0" applyFont="1" applyBorder="1"/>
    <xf numFmtId="49" fontId="2" fillId="0" borderId="0" xfId="0" applyNumberFormat="1" applyFont="1" applyAlignment="1">
      <alignment wrapText="1"/>
    </xf>
    <xf numFmtId="49" fontId="2" fillId="0" borderId="4" xfId="0" applyNumberFormat="1" applyFont="1" applyBorder="1" applyAlignment="1">
      <alignment horizontal="justify" vertical="top"/>
    </xf>
    <xf numFmtId="49" fontId="2" fillId="0" borderId="0" xfId="0" applyNumberFormat="1" applyFont="1" applyAlignment="1">
      <alignment wrapText="1"/>
    </xf>
    <xf numFmtId="0" fontId="9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Alignment="1">
      <alignment wrapText="1"/>
    </xf>
    <xf numFmtId="49" fontId="2" fillId="0" borderId="4" xfId="0" applyNumberFormat="1" applyFont="1" applyBorder="1" applyAlignment="1">
      <alignment vertical="top"/>
    </xf>
    <xf numFmtId="0" fontId="17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/>
    </xf>
    <xf numFmtId="0" fontId="17" fillId="0" borderId="3" xfId="0" applyFont="1" applyBorder="1" applyAlignment="1">
      <alignment horizontal="left"/>
    </xf>
    <xf numFmtId="0" fontId="17" fillId="0" borderId="4" xfId="0" applyFont="1" applyBorder="1" applyAlignment="1">
      <alignment horizontal="left"/>
    </xf>
    <xf numFmtId="0" fontId="17" fillId="0" borderId="2" xfId="0" applyFont="1" applyBorder="1" applyAlignment="1">
      <alignment vertical="top" wrapText="1"/>
    </xf>
    <xf numFmtId="0" fontId="17" fillId="0" borderId="3" xfId="0" applyFont="1" applyBorder="1" applyAlignment="1">
      <alignment vertical="top"/>
    </xf>
    <xf numFmtId="49" fontId="2" fillId="2" borderId="0" xfId="0" applyNumberFormat="1" applyFont="1" applyFill="1" applyBorder="1" applyAlignment="1">
      <alignment vertical="top"/>
    </xf>
    <xf numFmtId="49" fontId="2" fillId="2" borderId="0" xfId="0" applyNumberFormat="1" applyFont="1" applyFill="1" applyAlignment="1">
      <alignment horizontal="justify" vertical="center"/>
    </xf>
    <xf numFmtId="49" fontId="2" fillId="2" borderId="0" xfId="0" applyNumberFormat="1" applyFont="1" applyFill="1" applyBorder="1" applyAlignment="1">
      <alignment horizontal="justify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17" fillId="0" borderId="3" xfId="0" applyNumberFormat="1" applyFont="1" applyBorder="1" applyAlignment="1">
      <alignment horizontal="left" vertical="top" wrapText="1"/>
    </xf>
    <xf numFmtId="49" fontId="17" fillId="0" borderId="2" xfId="0" applyNumberFormat="1" applyFont="1" applyBorder="1" applyAlignment="1">
      <alignment horizontal="left" vertical="top" wrapText="1"/>
    </xf>
    <xf numFmtId="49" fontId="17" fillId="0" borderId="3" xfId="0" applyNumberFormat="1" applyFont="1" applyBorder="1" applyAlignment="1">
      <alignment vertical="top" wrapText="1"/>
    </xf>
    <xf numFmtId="49" fontId="17" fillId="0" borderId="4" xfId="0" applyNumberFormat="1" applyFont="1" applyBorder="1" applyAlignment="1">
      <alignment vertical="top" wrapText="1"/>
    </xf>
    <xf numFmtId="49" fontId="17" fillId="0" borderId="4" xfId="0" applyNumberFormat="1" applyFont="1" applyBorder="1" applyAlignment="1">
      <alignment horizontal="justify" vertical="top"/>
    </xf>
    <xf numFmtId="49" fontId="17" fillId="0" borderId="2" xfId="0" applyNumberFormat="1" applyFont="1" applyBorder="1" applyAlignment="1">
      <alignment vertical="top" wrapText="1"/>
    </xf>
    <xf numFmtId="49" fontId="17" fillId="0" borderId="10" xfId="0" applyNumberFormat="1" applyFont="1" applyBorder="1" applyAlignment="1">
      <alignment vertical="top" wrapText="1"/>
    </xf>
    <xf numFmtId="49" fontId="17" fillId="0" borderId="8" xfId="0" applyNumberFormat="1" applyFont="1" applyBorder="1" applyAlignment="1">
      <alignment vertical="top" wrapText="1"/>
    </xf>
    <xf numFmtId="0" fontId="0" fillId="2" borderId="0" xfId="0" applyFont="1" applyFill="1"/>
    <xf numFmtId="0" fontId="0" fillId="2" borderId="0" xfId="0" applyFill="1"/>
    <xf numFmtId="49" fontId="17" fillId="0" borderId="3" xfId="0" applyNumberFormat="1" applyFont="1" applyBorder="1" applyAlignment="1">
      <alignment horizontal="justify" vertical="top"/>
    </xf>
    <xf numFmtId="49" fontId="2" fillId="0" borderId="4" xfId="0" applyNumberFormat="1" applyFont="1" applyBorder="1" applyAlignment="1">
      <alignment horizontal="justify"/>
    </xf>
    <xf numFmtId="49" fontId="2" fillId="0" borderId="2" xfId="0" applyNumberFormat="1" applyFont="1" applyBorder="1" applyAlignment="1">
      <alignment horizontal="justify"/>
    </xf>
    <xf numFmtId="0" fontId="2" fillId="0" borderId="4" xfId="0" applyFont="1" applyBorder="1" applyAlignment="1">
      <alignment vertical="top" wrapText="1"/>
    </xf>
    <xf numFmtId="49" fontId="2" fillId="2" borderId="9" xfId="0" applyNumberFormat="1" applyFont="1" applyFill="1" applyBorder="1" applyAlignment="1">
      <alignment wrapText="1"/>
    </xf>
    <xf numFmtId="0" fontId="0" fillId="2" borderId="0" xfId="0" applyFill="1" applyAlignment="1">
      <alignment vertical="top"/>
    </xf>
    <xf numFmtId="0" fontId="3" fillId="2" borderId="0" xfId="0" applyFont="1" applyFill="1"/>
    <xf numFmtId="49" fontId="17" fillId="0" borderId="8" xfId="0" applyNumberFormat="1" applyFont="1" applyBorder="1" applyAlignment="1">
      <alignment horizontal="left" vertical="top" wrapText="1"/>
    </xf>
    <xf numFmtId="49" fontId="17" fillId="0" borderId="9" xfId="0" applyNumberFormat="1" applyFont="1" applyBorder="1" applyAlignment="1">
      <alignment horizontal="left" vertical="top" wrapText="1"/>
    </xf>
    <xf numFmtId="49" fontId="17" fillId="0" borderId="1" xfId="0" applyNumberFormat="1" applyFont="1" applyBorder="1" applyAlignment="1">
      <alignment vertical="top" wrapText="1"/>
    </xf>
    <xf numFmtId="0" fontId="17" fillId="0" borderId="4" xfId="0" applyFont="1" applyBorder="1" applyAlignment="1">
      <alignment horizontal="left" wrapText="1"/>
    </xf>
    <xf numFmtId="0" fontId="17" fillId="0" borderId="4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justify"/>
    </xf>
    <xf numFmtId="0" fontId="2" fillId="2" borderId="1" xfId="1" applyFont="1" applyFill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16" fillId="2" borderId="1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top" wrapText="1"/>
    </xf>
    <xf numFmtId="4" fontId="2" fillId="2" borderId="1" xfId="1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0" fillId="2" borderId="0" xfId="0" applyFont="1" applyFill="1" applyAlignment="1">
      <alignment vertical="top"/>
    </xf>
    <xf numFmtId="49" fontId="0" fillId="2" borderId="0" xfId="0" applyNumberFormat="1" applyFont="1" applyFill="1"/>
    <xf numFmtId="49" fontId="2" fillId="2" borderId="1" xfId="0" applyNumberFormat="1" applyFont="1" applyFill="1" applyBorder="1" applyAlignment="1">
      <alignment horizontal="center" wrapText="1"/>
    </xf>
    <xf numFmtId="0" fontId="0" fillId="2" borderId="1" xfId="0" applyFill="1" applyBorder="1"/>
    <xf numFmtId="0" fontId="4" fillId="2" borderId="1" xfId="0" applyFont="1" applyFill="1" applyBorder="1"/>
    <xf numFmtId="4" fontId="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3" borderId="6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2" borderId="0" xfId="0" applyFill="1" applyBorder="1"/>
    <xf numFmtId="0" fontId="2" fillId="2" borderId="0" xfId="0" applyFont="1" applyFill="1" applyBorder="1"/>
    <xf numFmtId="0" fontId="0" fillId="2" borderId="0" xfId="0" applyFont="1" applyFill="1" applyBorder="1"/>
    <xf numFmtId="0" fontId="2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2" borderId="1" xfId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2" fillId="2" borderId="0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center"/>
    </xf>
    <xf numFmtId="49" fontId="22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/>
    </xf>
    <xf numFmtId="0" fontId="9" fillId="2" borderId="1" xfId="0" applyFont="1" applyFill="1" applyBorder="1"/>
    <xf numFmtId="49" fontId="9" fillId="2" borderId="1" xfId="0" applyNumberFormat="1" applyFont="1" applyFill="1" applyBorder="1"/>
    <xf numFmtId="0" fontId="18" fillId="2" borderId="0" xfId="0" applyFont="1" applyFill="1" applyAlignment="1">
      <alignment horizontal="left" vertical="center" indent="2"/>
    </xf>
    <xf numFmtId="49" fontId="2" fillId="2" borderId="1" xfId="0" applyNumberFormat="1" applyFont="1" applyFill="1" applyBorder="1" applyAlignment="1">
      <alignment horizontal="left" vertical="center" wrapText="1"/>
    </xf>
    <xf numFmtId="49" fontId="13" fillId="2" borderId="1" xfId="0" applyNumberFormat="1" applyFont="1" applyFill="1" applyBorder="1"/>
    <xf numFmtId="49" fontId="0" fillId="2" borderId="1" xfId="0" applyNumberFormat="1" applyFill="1" applyBorder="1"/>
    <xf numFmtId="2" fontId="2" fillId="2" borderId="4" xfId="0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top" wrapText="1"/>
    </xf>
    <xf numFmtId="49" fontId="0" fillId="2" borderId="0" xfId="0" applyNumberFormat="1" applyFill="1"/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wrapText="1"/>
    </xf>
    <xf numFmtId="4" fontId="0" fillId="2" borderId="0" xfId="0" applyNumberFormat="1" applyFont="1" applyFill="1"/>
    <xf numFmtId="4" fontId="0" fillId="2" borderId="0" xfId="0" applyNumberFormat="1" applyFill="1"/>
    <xf numFmtId="0" fontId="12" fillId="0" borderId="0" xfId="0" applyFont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Fill="1" applyAlignment="1">
      <alignment horizontal="right" vertical="center" wrapText="1"/>
    </xf>
    <xf numFmtId="0" fontId="8" fillId="0" borderId="0" xfId="0" applyFont="1" applyFill="1" applyAlignment="1">
      <alignment horizontal="right"/>
    </xf>
    <xf numFmtId="0" fontId="2" fillId="3" borderId="1" xfId="0" applyFont="1" applyFill="1" applyBorder="1" applyAlignment="1">
      <alignment horizontal="right" vertical="center" wrapText="1"/>
    </xf>
    <xf numFmtId="2" fontId="9" fillId="0" borderId="1" xfId="0" applyNumberFormat="1" applyFont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Fill="1" applyBorder="1" applyAlignment="1">
      <alignment horizontal="right" wrapText="1"/>
    </xf>
    <xf numFmtId="0" fontId="0" fillId="0" borderId="0" xfId="0" applyAlignment="1">
      <alignment horizontal="right"/>
    </xf>
    <xf numFmtId="2" fontId="2" fillId="3" borderId="1" xfId="0" applyNumberFormat="1" applyFont="1" applyFill="1" applyBorder="1" applyAlignment="1">
      <alignment horizontal="right" wrapText="1"/>
    </xf>
    <xf numFmtId="0" fontId="0" fillId="0" borderId="4" xfId="0" applyFill="1" applyBorder="1" applyAlignment="1">
      <alignment horizontal="right"/>
    </xf>
    <xf numFmtId="2" fontId="0" fillId="0" borderId="1" xfId="0" applyNumberFormat="1" applyBorder="1" applyAlignment="1">
      <alignment horizontal="right"/>
    </xf>
    <xf numFmtId="2" fontId="2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/>
    </xf>
    <xf numFmtId="0" fontId="2" fillId="2" borderId="1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right" vertical="center" wrapText="1"/>
    </xf>
    <xf numFmtId="2" fontId="2" fillId="2" borderId="5" xfId="0" applyNumberFormat="1" applyFont="1" applyFill="1" applyBorder="1" applyAlignment="1">
      <alignment horizontal="right" vertical="center" wrapText="1"/>
    </xf>
    <xf numFmtId="2" fontId="2" fillId="2" borderId="0" xfId="0" applyNumberFormat="1" applyFont="1" applyFill="1" applyAlignment="1">
      <alignment horizontal="right" vertical="center"/>
    </xf>
    <xf numFmtId="0" fontId="0" fillId="0" borderId="0" xfId="0" applyAlignment="1">
      <alignment horizontal="center"/>
    </xf>
    <xf numFmtId="10" fontId="0" fillId="0" borderId="1" xfId="0" applyNumberFormat="1" applyBorder="1"/>
    <xf numFmtId="0" fontId="14" fillId="2" borderId="0" xfId="0" applyFont="1" applyFill="1" applyAlignment="1">
      <alignment horizontal="right"/>
    </xf>
    <xf numFmtId="0" fontId="9" fillId="2" borderId="0" xfId="0" applyFont="1" applyFill="1" applyAlignment="1">
      <alignment horizontal="centerContinuous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wrapText="1"/>
    </xf>
    <xf numFmtId="49" fontId="21" fillId="2" borderId="1" xfId="0" applyNumberFormat="1" applyFont="1" applyFill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top" wrapText="1"/>
    </xf>
    <xf numFmtId="4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indent="2"/>
    </xf>
    <xf numFmtId="0" fontId="0" fillId="2" borderId="1" xfId="0" applyFont="1" applyFill="1" applyBorder="1"/>
    <xf numFmtId="49" fontId="2" fillId="2" borderId="5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0" fillId="2" borderId="2" xfId="0" applyNumberForma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9" fillId="2" borderId="0" xfId="0" applyFont="1" applyFill="1" applyAlignment="1">
      <alignment horizontal="center" wrapText="1"/>
    </xf>
    <xf numFmtId="0" fontId="0" fillId="2" borderId="1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wrapText="1"/>
    </xf>
    <xf numFmtId="10" fontId="2" fillId="0" borderId="0" xfId="0" applyNumberFormat="1" applyFont="1"/>
    <xf numFmtId="2" fontId="26" fillId="4" borderId="0" xfId="0" applyNumberFormat="1" applyFont="1" applyFill="1"/>
    <xf numFmtId="2" fontId="0" fillId="0" borderId="0" xfId="0" applyNumberFormat="1" applyFont="1"/>
    <xf numFmtId="4" fontId="2" fillId="2" borderId="1" xfId="1" applyNumberFormat="1" applyFont="1" applyFill="1" applyBorder="1" applyAlignment="1">
      <alignment horizontal="center" vertical="center" wrapText="1"/>
    </xf>
    <xf numFmtId="2" fontId="0" fillId="2" borderId="0" xfId="0" applyNumberFormat="1" applyFill="1"/>
    <xf numFmtId="4" fontId="26" fillId="2" borderId="0" xfId="0" applyNumberFormat="1" applyFont="1" applyFill="1"/>
    <xf numFmtId="4" fontId="2" fillId="2" borderId="1" xfId="1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wrapText="1"/>
    </xf>
    <xf numFmtId="0" fontId="17" fillId="0" borderId="3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left" vertical="top" wrapText="1" shrinkToFit="1"/>
    </xf>
    <xf numFmtId="0" fontId="0" fillId="0" borderId="2" xfId="0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0" fillId="0" borderId="0" xfId="0" applyAlignme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top" wrapText="1"/>
    </xf>
    <xf numFmtId="0" fontId="2" fillId="2" borderId="4" xfId="1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center" wrapText="1"/>
    </xf>
    <xf numFmtId="0" fontId="2" fillId="2" borderId="3" xfId="1" applyFont="1" applyFill="1" applyBorder="1" applyAlignment="1">
      <alignment horizontal="center" wrapText="1"/>
    </xf>
    <xf numFmtId="0" fontId="0" fillId="0" borderId="2" xfId="0" applyBorder="1" applyAlignment="1"/>
    <xf numFmtId="0" fontId="2" fillId="2" borderId="1" xfId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wrapText="1"/>
    </xf>
    <xf numFmtId="4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2" fillId="2" borderId="3" xfId="1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4" fontId="2" fillId="2" borderId="3" xfId="1" applyNumberFormat="1" applyFont="1" applyFill="1" applyBorder="1" applyAlignment="1">
      <alignment horizontal="center" wrapText="1"/>
    </xf>
    <xf numFmtId="0" fontId="0" fillId="2" borderId="2" xfId="0" applyFont="1" applyFill="1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49" fontId="0" fillId="2" borderId="3" xfId="0" applyNumberFormat="1" applyFill="1" applyBorder="1" applyAlignment="1"/>
    <xf numFmtId="49" fontId="0" fillId="2" borderId="2" xfId="0" applyNumberFormat="1" applyFill="1" applyBorder="1" applyAlignment="1"/>
    <xf numFmtId="2" fontId="2" fillId="2" borderId="1" xfId="1" applyNumberFormat="1" applyFont="1" applyFill="1" applyBorder="1" applyAlignment="1">
      <alignment horizontal="center" vertical="center" wrapText="1"/>
    </xf>
    <xf numFmtId="2" fontId="0" fillId="2" borderId="1" xfId="0" applyNumberFormat="1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1" xfId="0" applyFill="1" applyBorder="1" applyAlignment="1"/>
    <xf numFmtId="49" fontId="0" fillId="2" borderId="1" xfId="0" applyNumberFormat="1" applyFill="1" applyBorder="1" applyAlignment="1"/>
    <xf numFmtId="0" fontId="16" fillId="2" borderId="1" xfId="1" applyFont="1" applyFill="1" applyBorder="1" applyAlignment="1">
      <alignment horizontal="center" vertical="top" wrapText="1"/>
    </xf>
    <xf numFmtId="0" fontId="0" fillId="2" borderId="4" xfId="0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0" fillId="2" borderId="4" xfId="0" applyFill="1" applyBorder="1" applyAlignment="1"/>
    <xf numFmtId="0" fontId="0" fillId="2" borderId="2" xfId="0" applyFill="1" applyBorder="1" applyAlignment="1"/>
    <xf numFmtId="0" fontId="0" fillId="2" borderId="4" xfId="0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4" xfId="0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16" fillId="2" borderId="3" xfId="1" applyFont="1" applyFill="1" applyBorder="1" applyAlignment="1">
      <alignment horizontal="center" vertical="top" wrapText="1"/>
    </xf>
    <xf numFmtId="0" fontId="0" fillId="2" borderId="3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4" xfId="0" applyBorder="1" applyAlignment="1">
      <alignment wrapText="1"/>
    </xf>
    <xf numFmtId="0" fontId="0" fillId="2" borderId="0" xfId="0" applyFill="1" applyAlignment="1"/>
    <xf numFmtId="49" fontId="2" fillId="2" borderId="0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wrapText="1"/>
    </xf>
    <xf numFmtId="0" fontId="9" fillId="2" borderId="0" xfId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/>
    <xf numFmtId="0" fontId="0" fillId="0" borderId="7" xfId="0" applyBorder="1" applyAlignment="1"/>
    <xf numFmtId="0" fontId="12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25" fillId="3" borderId="6" xfId="0" applyFont="1" applyFill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49" fontId="25" fillId="3" borderId="5" xfId="0" applyNumberFormat="1" applyFont="1" applyFill="1" applyBorder="1" applyAlignment="1">
      <alignment horizontal="left" vertical="center" wrapText="1"/>
    </xf>
    <xf numFmtId="49" fontId="25" fillId="3" borderId="6" xfId="0" applyNumberFormat="1" applyFont="1" applyFill="1" applyBorder="1" applyAlignment="1">
      <alignment horizontal="left" vertical="center" wrapText="1"/>
    </xf>
    <xf numFmtId="49" fontId="25" fillId="3" borderId="7" xfId="0" applyNumberFormat="1" applyFont="1" applyFill="1" applyBorder="1" applyAlignment="1">
      <alignment horizontal="left" vertical="center" wrapText="1"/>
    </xf>
    <xf numFmtId="49" fontId="25" fillId="2" borderId="5" xfId="0" applyNumberFormat="1" applyFont="1" applyFill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/>
  </sheetPr>
  <dimension ref="A1:H94"/>
  <sheetViews>
    <sheetView view="pageLayout" topLeftCell="A31" zoomScaleNormal="100" zoomScaleSheetLayoutView="100" workbookViewId="0">
      <selection activeCell="B11" sqref="B11"/>
    </sheetView>
  </sheetViews>
  <sheetFormatPr defaultRowHeight="15.75" x14ac:dyDescent="0.25"/>
  <cols>
    <col min="1" max="1" width="27" style="22" customWidth="1"/>
    <col min="2" max="2" width="69.85546875" style="22" customWidth="1"/>
    <col min="3" max="16384" width="9.140625" style="22"/>
  </cols>
  <sheetData>
    <row r="1" spans="1:2" ht="47.25" x14ac:dyDescent="0.25">
      <c r="A1" s="11"/>
      <c r="B1" s="12" t="s">
        <v>47</v>
      </c>
    </row>
    <row r="2" spans="1:2" x14ac:dyDescent="0.25">
      <c r="A2" s="11"/>
      <c r="B2" s="12"/>
    </row>
    <row r="3" spans="1:2" x14ac:dyDescent="0.25">
      <c r="A3" s="11"/>
      <c r="B3" s="13"/>
    </row>
    <row r="4" spans="1:2" ht="59.25" customHeight="1" x14ac:dyDescent="0.25">
      <c r="A4" s="14" t="s">
        <v>54</v>
      </c>
      <c r="B4" s="14"/>
    </row>
    <row r="5" spans="1:2" ht="71.25" customHeight="1" x14ac:dyDescent="0.25">
      <c r="A5" s="31" t="s">
        <v>35</v>
      </c>
      <c r="B5" s="31" t="s">
        <v>226</v>
      </c>
    </row>
    <row r="6" spans="1:2" ht="32.25" customHeight="1" x14ac:dyDescent="0.25">
      <c r="A6" s="194" t="s">
        <v>36</v>
      </c>
      <c r="B6" s="58" t="s">
        <v>227</v>
      </c>
    </row>
    <row r="7" spans="1:2" ht="33.75" customHeight="1" x14ac:dyDescent="0.25">
      <c r="A7" s="191"/>
      <c r="B7" s="58" t="s">
        <v>273</v>
      </c>
    </row>
    <row r="8" spans="1:2" ht="34.5" customHeight="1" x14ac:dyDescent="0.25">
      <c r="A8" s="191"/>
      <c r="B8" s="58" t="s">
        <v>228</v>
      </c>
    </row>
    <row r="9" spans="1:2" s="15" customFormat="1" ht="32.25" customHeight="1" x14ac:dyDescent="0.2">
      <c r="A9" s="191"/>
      <c r="B9" s="58" t="s">
        <v>229</v>
      </c>
    </row>
    <row r="10" spans="1:2" s="15" customFormat="1" ht="33.75" customHeight="1" x14ac:dyDescent="0.2">
      <c r="A10" s="191"/>
      <c r="B10" s="58" t="s">
        <v>317</v>
      </c>
    </row>
    <row r="11" spans="1:2" s="15" customFormat="1" ht="43.5" customHeight="1" x14ac:dyDescent="0.2">
      <c r="A11" s="195"/>
      <c r="B11" s="59" t="s">
        <v>266</v>
      </c>
    </row>
    <row r="12" spans="1:2" s="15" customFormat="1" ht="241.5" hidden="1" customHeight="1" x14ac:dyDescent="0.2">
      <c r="A12" s="30"/>
      <c r="B12" s="23"/>
    </row>
    <row r="13" spans="1:2" s="16" customFormat="1" ht="60.75" customHeight="1" x14ac:dyDescent="0.25">
      <c r="A13" s="31" t="s">
        <v>37</v>
      </c>
      <c r="B13" s="60" t="s">
        <v>267</v>
      </c>
    </row>
    <row r="14" spans="1:2" s="16" customFormat="1" ht="19.5" customHeight="1" x14ac:dyDescent="0.25">
      <c r="A14" s="190" t="s">
        <v>230</v>
      </c>
      <c r="B14" s="33" t="s">
        <v>156</v>
      </c>
    </row>
    <row r="15" spans="1:2" s="16" customFormat="1" ht="16.5" customHeight="1" x14ac:dyDescent="0.25">
      <c r="A15" s="191"/>
      <c r="B15" s="34" t="s">
        <v>157</v>
      </c>
    </row>
    <row r="16" spans="1:2" s="16" customFormat="1" ht="30.75" customHeight="1" x14ac:dyDescent="0.25">
      <c r="A16" s="191"/>
      <c r="B16" s="62" t="s">
        <v>231</v>
      </c>
    </row>
    <row r="17" spans="1:2" s="16" customFormat="1" ht="51" customHeight="1" x14ac:dyDescent="0.25">
      <c r="A17" s="191"/>
      <c r="B17" s="61" t="s">
        <v>265</v>
      </c>
    </row>
    <row r="18" spans="1:2" s="29" customFormat="1" ht="78" customHeight="1" x14ac:dyDescent="0.25">
      <c r="A18" s="196" t="s">
        <v>158</v>
      </c>
      <c r="B18" s="41" t="s">
        <v>184</v>
      </c>
    </row>
    <row r="19" spans="1:2" s="29" customFormat="1" ht="39" customHeight="1" x14ac:dyDescent="0.25">
      <c r="A19" s="197"/>
      <c r="B19" s="42" t="s">
        <v>185</v>
      </c>
    </row>
    <row r="20" spans="1:2" s="29" customFormat="1" ht="51.75" customHeight="1" x14ac:dyDescent="0.25">
      <c r="A20" s="198" t="s">
        <v>159</v>
      </c>
      <c r="B20" s="60" t="s">
        <v>186</v>
      </c>
    </row>
    <row r="21" spans="1:2" s="29" customFormat="1" ht="48.75" customHeight="1" x14ac:dyDescent="0.25">
      <c r="A21" s="198"/>
      <c r="B21" s="44" t="s">
        <v>187</v>
      </c>
    </row>
    <row r="22" spans="1:2" s="29" customFormat="1" ht="19.5" customHeight="1" x14ac:dyDescent="0.25">
      <c r="A22" s="198"/>
      <c r="B22" s="44" t="s">
        <v>188</v>
      </c>
    </row>
    <row r="23" spans="1:2" s="29" customFormat="1" ht="36.75" customHeight="1" x14ac:dyDescent="0.25">
      <c r="A23" s="198"/>
      <c r="B23" s="44" t="s">
        <v>232</v>
      </c>
    </row>
    <row r="24" spans="1:2" s="29" customFormat="1" ht="50.25" customHeight="1" x14ac:dyDescent="0.25">
      <c r="A24" s="198"/>
      <c r="B24" s="44" t="s">
        <v>189</v>
      </c>
    </row>
    <row r="25" spans="1:2" s="29" customFormat="1" ht="35.25" customHeight="1" x14ac:dyDescent="0.25">
      <c r="A25" s="198"/>
      <c r="B25" s="45" t="s">
        <v>190</v>
      </c>
    </row>
    <row r="26" spans="1:2" s="29" customFormat="1" ht="33.75" customHeight="1" x14ac:dyDescent="0.25">
      <c r="A26" s="198"/>
      <c r="B26" s="44" t="s">
        <v>191</v>
      </c>
    </row>
    <row r="27" spans="1:2" s="29" customFormat="1" ht="32.25" customHeight="1" x14ac:dyDescent="0.25">
      <c r="A27" s="198"/>
      <c r="B27" s="44" t="s">
        <v>192</v>
      </c>
    </row>
    <row r="28" spans="1:2" s="29" customFormat="1" ht="34.5" customHeight="1" x14ac:dyDescent="0.25">
      <c r="A28" s="198"/>
      <c r="B28" s="44" t="s">
        <v>193</v>
      </c>
    </row>
    <row r="29" spans="1:2" s="29" customFormat="1" ht="69" customHeight="1" x14ac:dyDescent="0.25">
      <c r="A29" s="198"/>
      <c r="B29" s="44" t="s">
        <v>194</v>
      </c>
    </row>
    <row r="30" spans="1:2" s="29" customFormat="1" ht="64.5" customHeight="1" x14ac:dyDescent="0.25">
      <c r="A30" s="198"/>
      <c r="B30" s="46" t="s">
        <v>195</v>
      </c>
    </row>
    <row r="31" spans="1:2" s="29" customFormat="1" ht="31.5" customHeight="1" x14ac:dyDescent="0.25">
      <c r="A31" s="190" t="s">
        <v>160</v>
      </c>
      <c r="B31" s="36" t="s">
        <v>200</v>
      </c>
    </row>
    <row r="32" spans="1:2" s="29" customFormat="1" ht="49.5" customHeight="1" x14ac:dyDescent="0.25">
      <c r="A32" s="192"/>
      <c r="B32" s="54" t="s">
        <v>277</v>
      </c>
    </row>
    <row r="33" spans="1:3" s="29" customFormat="1" ht="8.25" customHeight="1" x14ac:dyDescent="0.25">
      <c r="A33" s="195"/>
      <c r="B33" s="35"/>
    </row>
    <row r="34" spans="1:3" s="29" customFormat="1" ht="81" customHeight="1" x14ac:dyDescent="0.25">
      <c r="A34" s="31" t="s">
        <v>161</v>
      </c>
      <c r="B34" s="32" t="s">
        <v>162</v>
      </c>
    </row>
    <row r="35" spans="1:3" s="29" customFormat="1" ht="30.75" customHeight="1" x14ac:dyDescent="0.25">
      <c r="A35" s="190"/>
      <c r="B35" s="51" t="s">
        <v>244</v>
      </c>
    </row>
    <row r="36" spans="1:3" s="29" customFormat="1" ht="16.5" customHeight="1" x14ac:dyDescent="0.25">
      <c r="A36" s="191"/>
      <c r="B36" s="23" t="s">
        <v>163</v>
      </c>
    </row>
    <row r="37" spans="1:3" s="29" customFormat="1" ht="13.5" customHeight="1" x14ac:dyDescent="0.25">
      <c r="A37" s="191"/>
      <c r="B37" s="23" t="s">
        <v>245</v>
      </c>
    </row>
    <row r="38" spans="1:3" s="29" customFormat="1" ht="18.75" customHeight="1" x14ac:dyDescent="0.25">
      <c r="A38" s="191"/>
      <c r="B38" s="23" t="s">
        <v>246</v>
      </c>
    </row>
    <row r="39" spans="1:3" s="29" customFormat="1" ht="17.25" customHeight="1" x14ac:dyDescent="0.25">
      <c r="A39" s="191"/>
      <c r="B39" s="23" t="s">
        <v>164</v>
      </c>
    </row>
    <row r="40" spans="1:3" s="29" customFormat="1" ht="16.5" customHeight="1" x14ac:dyDescent="0.25">
      <c r="A40" s="191"/>
      <c r="B40" s="52" t="s">
        <v>165</v>
      </c>
    </row>
    <row r="41" spans="1:3" s="29" customFormat="1" ht="21.75" customHeight="1" x14ac:dyDescent="0.25">
      <c r="A41" s="191"/>
      <c r="B41" s="52" t="s">
        <v>247</v>
      </c>
    </row>
    <row r="42" spans="1:3" s="29" customFormat="1" ht="11.25" customHeight="1" x14ac:dyDescent="0.25">
      <c r="A42" s="191"/>
      <c r="B42" s="52" t="s">
        <v>163</v>
      </c>
    </row>
    <row r="43" spans="1:3" s="29" customFormat="1" ht="15" customHeight="1" x14ac:dyDescent="0.25">
      <c r="A43" s="191"/>
      <c r="B43" s="52" t="s">
        <v>206</v>
      </c>
    </row>
    <row r="44" spans="1:3" ht="16.5" customHeight="1" x14ac:dyDescent="0.25">
      <c r="A44" s="191"/>
      <c r="B44" s="53" t="s">
        <v>248</v>
      </c>
      <c r="C44" s="29"/>
    </row>
    <row r="45" spans="1:3" s="29" customFormat="1" ht="20.25" customHeight="1" x14ac:dyDescent="0.25">
      <c r="A45" s="191"/>
      <c r="B45" s="63" t="s">
        <v>166</v>
      </c>
    </row>
    <row r="46" spans="1:3" s="29" customFormat="1" ht="19.5" customHeight="1" x14ac:dyDescent="0.25">
      <c r="A46" s="191"/>
      <c r="B46" s="52" t="s">
        <v>249</v>
      </c>
    </row>
    <row r="47" spans="1:3" s="29" customFormat="1" ht="15" customHeight="1" x14ac:dyDescent="0.25">
      <c r="A47" s="191"/>
      <c r="B47" s="52" t="s">
        <v>163</v>
      </c>
    </row>
    <row r="48" spans="1:3" s="29" customFormat="1" ht="16.5" customHeight="1" x14ac:dyDescent="0.25">
      <c r="A48" s="191"/>
      <c r="B48" s="52" t="s">
        <v>252</v>
      </c>
    </row>
    <row r="49" spans="1:8" s="17" customFormat="1" ht="14.25" customHeight="1" x14ac:dyDescent="0.25">
      <c r="A49" s="191"/>
      <c r="B49" s="52" t="s">
        <v>250</v>
      </c>
      <c r="H49" s="22"/>
    </row>
    <row r="50" spans="1:8" s="17" customFormat="1" ht="20.25" customHeight="1" x14ac:dyDescent="0.25">
      <c r="A50" s="191"/>
      <c r="B50" s="52" t="s">
        <v>167</v>
      </c>
      <c r="H50" s="29"/>
    </row>
    <row r="51" spans="1:8" s="17" customFormat="1" ht="20.25" customHeight="1" x14ac:dyDescent="0.25">
      <c r="A51" s="191"/>
      <c r="B51" s="52" t="s">
        <v>251</v>
      </c>
      <c r="H51" s="29"/>
    </row>
    <row r="52" spans="1:8" s="17" customFormat="1" ht="15" customHeight="1" x14ac:dyDescent="0.25">
      <c r="A52" s="191"/>
      <c r="B52" s="52" t="s">
        <v>163</v>
      </c>
      <c r="H52" s="29"/>
    </row>
    <row r="53" spans="1:8" s="17" customFormat="1" ht="14.25" customHeight="1" x14ac:dyDescent="0.25">
      <c r="A53" s="191"/>
      <c r="B53" s="52" t="s">
        <v>205</v>
      </c>
      <c r="H53" s="29"/>
    </row>
    <row r="54" spans="1:8" s="17" customFormat="1" ht="16.5" customHeight="1" x14ac:dyDescent="0.25">
      <c r="A54" s="191"/>
      <c r="B54" s="52" t="s">
        <v>253</v>
      </c>
      <c r="H54" s="29"/>
    </row>
    <row r="55" spans="1:8" s="17" customFormat="1" ht="19.5" customHeight="1" x14ac:dyDescent="0.25">
      <c r="A55" s="191"/>
      <c r="B55" s="52" t="s">
        <v>168</v>
      </c>
      <c r="H55" s="24"/>
    </row>
    <row r="56" spans="1:8" s="17" customFormat="1" ht="19.5" customHeight="1" x14ac:dyDescent="0.25">
      <c r="A56" s="191"/>
      <c r="B56" s="52" t="s">
        <v>254</v>
      </c>
      <c r="H56" s="22"/>
    </row>
    <row r="57" spans="1:8" s="17" customFormat="1" ht="17.25" customHeight="1" x14ac:dyDescent="0.25">
      <c r="A57" s="191"/>
      <c r="B57" s="52" t="s">
        <v>163</v>
      </c>
      <c r="H57" s="22"/>
    </row>
    <row r="58" spans="1:8" s="17" customFormat="1" ht="15" customHeight="1" x14ac:dyDescent="0.25">
      <c r="A58" s="191"/>
      <c r="B58" s="52" t="s">
        <v>255</v>
      </c>
      <c r="H58" s="29"/>
    </row>
    <row r="59" spans="1:8" s="17" customFormat="1" ht="15.75" customHeight="1" x14ac:dyDescent="0.25">
      <c r="A59" s="191"/>
      <c r="B59" s="52" t="s">
        <v>256</v>
      </c>
      <c r="H59" s="29"/>
    </row>
    <row r="60" spans="1:8" s="17" customFormat="1" ht="21" customHeight="1" x14ac:dyDescent="0.25">
      <c r="A60" s="191"/>
      <c r="B60" s="52" t="s">
        <v>169</v>
      </c>
      <c r="H60" s="29"/>
    </row>
    <row r="61" spans="1:8" s="17" customFormat="1" ht="21" customHeight="1" x14ac:dyDescent="0.25">
      <c r="A61" s="191"/>
      <c r="B61" s="52" t="s">
        <v>257</v>
      </c>
      <c r="H61" s="29"/>
    </row>
    <row r="62" spans="1:8" s="17" customFormat="1" ht="15.75" customHeight="1" x14ac:dyDescent="0.25">
      <c r="A62" s="191"/>
      <c r="B62" s="52" t="s">
        <v>163</v>
      </c>
      <c r="H62" s="29"/>
    </row>
    <row r="63" spans="1:8" s="17" customFormat="1" ht="12" customHeight="1" x14ac:dyDescent="0.25">
      <c r="A63" s="191"/>
      <c r="B63" s="52" t="s">
        <v>258</v>
      </c>
      <c r="H63" s="29"/>
    </row>
    <row r="64" spans="1:8" s="17" customFormat="1" ht="15.75" customHeight="1" x14ac:dyDescent="0.25">
      <c r="A64" s="191"/>
      <c r="B64" s="52" t="s">
        <v>259</v>
      </c>
      <c r="H64" s="29"/>
    </row>
    <row r="65" spans="1:8" s="17" customFormat="1" ht="18" customHeight="1" x14ac:dyDescent="0.25">
      <c r="A65" s="191"/>
      <c r="B65" s="52" t="s">
        <v>170</v>
      </c>
      <c r="H65" s="29"/>
    </row>
    <row r="66" spans="1:8" s="17" customFormat="1" ht="24.75" customHeight="1" x14ac:dyDescent="0.25">
      <c r="A66" s="191"/>
      <c r="B66" s="52" t="s">
        <v>260</v>
      </c>
      <c r="H66" s="29"/>
    </row>
    <row r="67" spans="1:8" s="17" customFormat="1" ht="13.5" customHeight="1" x14ac:dyDescent="0.25">
      <c r="A67" s="191"/>
      <c r="B67" s="52" t="s">
        <v>163</v>
      </c>
      <c r="H67" s="29"/>
    </row>
    <row r="68" spans="1:8" s="17" customFormat="1" ht="13.5" customHeight="1" x14ac:dyDescent="0.25">
      <c r="A68" s="191"/>
      <c r="B68" s="52" t="s">
        <v>272</v>
      </c>
      <c r="H68" s="29"/>
    </row>
    <row r="69" spans="1:8" s="17" customFormat="1" ht="14.25" customHeight="1" x14ac:dyDescent="0.25">
      <c r="A69" s="191"/>
      <c r="B69" s="52" t="s">
        <v>261</v>
      </c>
      <c r="H69" s="29"/>
    </row>
    <row r="70" spans="1:8" s="17" customFormat="1" ht="21" customHeight="1" x14ac:dyDescent="0.25">
      <c r="A70" s="191"/>
      <c r="B70" s="52" t="s">
        <v>171</v>
      </c>
      <c r="H70" s="29"/>
    </row>
    <row r="71" spans="1:8" s="17" customFormat="1" ht="23.25" customHeight="1" x14ac:dyDescent="0.25">
      <c r="A71" s="191"/>
      <c r="B71" s="52" t="s">
        <v>262</v>
      </c>
      <c r="H71" s="29"/>
    </row>
    <row r="72" spans="1:8" s="17" customFormat="1" ht="12.75" customHeight="1" x14ac:dyDescent="0.25">
      <c r="A72" s="191"/>
      <c r="B72" s="52" t="s">
        <v>163</v>
      </c>
      <c r="H72" s="29"/>
    </row>
    <row r="73" spans="1:8" s="17" customFormat="1" ht="15.75" customHeight="1" x14ac:dyDescent="0.25">
      <c r="A73" s="191"/>
      <c r="B73" s="52" t="s">
        <v>263</v>
      </c>
      <c r="H73" s="29"/>
    </row>
    <row r="74" spans="1:8" s="17" customFormat="1" ht="17.25" customHeight="1" x14ac:dyDescent="0.25">
      <c r="A74" s="191"/>
      <c r="B74" s="53" t="s">
        <v>264</v>
      </c>
      <c r="H74" s="29"/>
    </row>
    <row r="75" spans="1:8" s="17" customFormat="1" ht="36" customHeight="1" x14ac:dyDescent="0.25">
      <c r="A75" s="190" t="s">
        <v>172</v>
      </c>
      <c r="B75" s="47" t="s">
        <v>196</v>
      </c>
      <c r="H75" s="29"/>
    </row>
    <row r="76" spans="1:8" s="17" customFormat="1" ht="36.75" customHeight="1" x14ac:dyDescent="0.25">
      <c r="A76" s="192"/>
      <c r="B76" s="48" t="s">
        <v>197</v>
      </c>
      <c r="H76" s="29"/>
    </row>
    <row r="77" spans="1:8" s="17" customFormat="1" ht="50.25" customHeight="1" x14ac:dyDescent="0.25">
      <c r="A77" s="192"/>
      <c r="B77" s="48" t="s">
        <v>268</v>
      </c>
      <c r="H77" s="29"/>
    </row>
    <row r="78" spans="1:8" s="17" customFormat="1" ht="68.25" customHeight="1" x14ac:dyDescent="0.25">
      <c r="A78" s="192"/>
      <c r="B78" s="48" t="s">
        <v>198</v>
      </c>
      <c r="H78" s="29"/>
    </row>
    <row r="79" spans="1:8" s="17" customFormat="1" ht="51" customHeight="1" x14ac:dyDescent="0.25">
      <c r="A79" s="192"/>
      <c r="B79" s="48" t="s">
        <v>199</v>
      </c>
      <c r="H79" s="29"/>
    </row>
    <row r="80" spans="1:8" s="17" customFormat="1" ht="21" customHeight="1" x14ac:dyDescent="0.25">
      <c r="A80" s="192"/>
      <c r="B80" s="46" t="s">
        <v>269</v>
      </c>
      <c r="H80" s="29"/>
    </row>
    <row r="81" spans="1:8" s="17" customFormat="1" ht="50.25" customHeight="1" x14ac:dyDescent="0.25">
      <c r="A81" s="192"/>
      <c r="B81" s="43" t="s">
        <v>270</v>
      </c>
      <c r="H81" s="29"/>
    </row>
    <row r="82" spans="1:8" s="17" customFormat="1" ht="36" customHeight="1" x14ac:dyDescent="0.25">
      <c r="A82" s="192"/>
      <c r="B82" s="48" t="s">
        <v>201</v>
      </c>
      <c r="H82" s="29"/>
    </row>
    <row r="83" spans="1:8" s="17" customFormat="1" ht="30" customHeight="1" x14ac:dyDescent="0.25">
      <c r="A83" s="192"/>
      <c r="B83" s="48" t="s">
        <v>271</v>
      </c>
      <c r="H83" s="29"/>
    </row>
    <row r="84" spans="1:8" s="17" customFormat="1" ht="12.75" customHeight="1" x14ac:dyDescent="0.25">
      <c r="A84" s="193"/>
      <c r="B84" s="55"/>
      <c r="H84" s="29"/>
    </row>
    <row r="85" spans="1:8" ht="27.75" customHeight="1" x14ac:dyDescent="0.25">
      <c r="A85" s="37" t="s">
        <v>173</v>
      </c>
      <c r="B85" s="38"/>
      <c r="C85" s="29"/>
    </row>
    <row r="86" spans="1:8" ht="84" hidden="1" customHeight="1" x14ac:dyDescent="0.25">
      <c r="A86" s="37" t="s">
        <v>174</v>
      </c>
      <c r="B86" s="38"/>
      <c r="C86" s="29"/>
    </row>
    <row r="87" spans="1:8" ht="7.5" customHeight="1" x14ac:dyDescent="0.25">
      <c r="A87" s="17"/>
      <c r="B87" s="39"/>
      <c r="C87" s="29"/>
    </row>
    <row r="88" spans="1:8" ht="91.5" customHeight="1" x14ac:dyDescent="0.25">
      <c r="A88" s="189" t="s">
        <v>154</v>
      </c>
      <c r="B88" s="39"/>
      <c r="C88" s="29"/>
    </row>
    <row r="89" spans="1:8" x14ac:dyDescent="0.25">
      <c r="A89" s="189"/>
      <c r="B89" s="40" t="s">
        <v>175</v>
      </c>
    </row>
    <row r="90" spans="1:8" x14ac:dyDescent="0.25">
      <c r="B90" s="29"/>
    </row>
    <row r="91" spans="1:8" x14ac:dyDescent="0.25">
      <c r="B91" s="29"/>
    </row>
    <row r="92" spans="1:8" x14ac:dyDescent="0.25">
      <c r="B92" s="29"/>
    </row>
    <row r="93" spans="1:8" x14ac:dyDescent="0.25">
      <c r="B93" s="29"/>
    </row>
    <row r="94" spans="1:8" x14ac:dyDescent="0.25">
      <c r="B94" s="29"/>
    </row>
  </sheetData>
  <mergeCells count="8">
    <mergeCell ref="A88:A89"/>
    <mergeCell ref="A35:A74"/>
    <mergeCell ref="A75:A84"/>
    <mergeCell ref="A6:A11"/>
    <mergeCell ref="A14:A17"/>
    <mergeCell ref="A18:A19"/>
    <mergeCell ref="A20:A30"/>
    <mergeCell ref="A31:A33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147"/>
  <sheetViews>
    <sheetView tabSelected="1" view="pageBreakPreview" zoomScale="85" zoomScaleNormal="85" zoomScaleSheetLayoutView="85" workbookViewId="0">
      <selection activeCell="L24" sqref="L24"/>
    </sheetView>
  </sheetViews>
  <sheetFormatPr defaultRowHeight="12.75" x14ac:dyDescent="0.2"/>
  <cols>
    <col min="1" max="1" width="9.140625" style="50"/>
    <col min="2" max="2" width="42.7109375" style="50" customWidth="1"/>
    <col min="3" max="3" width="45.85546875" style="56" customWidth="1"/>
    <col min="4" max="4" width="8.5703125" style="132" customWidth="1"/>
    <col min="5" max="5" width="8" style="132" customWidth="1"/>
    <col min="6" max="6" width="12.7109375" style="132" customWidth="1"/>
    <col min="7" max="7" width="6.140625" style="132" customWidth="1"/>
    <col min="8" max="8" width="16.28515625" style="50" customWidth="1"/>
    <col min="9" max="9" width="15" style="50" customWidth="1"/>
    <col min="10" max="10" width="24" style="50" customWidth="1"/>
    <col min="11" max="11" width="9.140625" style="50"/>
    <col min="12" max="12" width="10.28515625" style="50" bestFit="1" customWidth="1"/>
    <col min="13" max="16384" width="9.140625" style="50"/>
  </cols>
  <sheetData>
    <row r="1" spans="1:13" ht="18.75" x14ac:dyDescent="0.3">
      <c r="D1" s="117"/>
      <c r="E1" s="117"/>
      <c r="F1" s="117"/>
      <c r="G1" s="117"/>
      <c r="H1" s="74"/>
      <c r="I1" s="74"/>
      <c r="J1" s="118" t="s">
        <v>52</v>
      </c>
    </row>
    <row r="2" spans="1:13" ht="67.5" customHeight="1" x14ac:dyDescent="0.25">
      <c r="A2" s="255" t="s">
        <v>405</v>
      </c>
      <c r="B2" s="255"/>
      <c r="C2" s="255"/>
      <c r="D2" s="255"/>
      <c r="E2" s="255"/>
      <c r="F2" s="255"/>
      <c r="G2" s="255"/>
      <c r="H2" s="255"/>
      <c r="I2" s="255"/>
      <c r="J2" s="74"/>
    </row>
    <row r="3" spans="1:13" s="49" customFormat="1" ht="6.75" customHeight="1" x14ac:dyDescent="0.2">
      <c r="C3" s="75"/>
      <c r="D3" s="76"/>
      <c r="E3" s="76"/>
      <c r="F3" s="76"/>
      <c r="G3" s="76"/>
    </row>
    <row r="4" spans="1:13" ht="12.75" customHeight="1" x14ac:dyDescent="0.2">
      <c r="A4" s="237" t="s">
        <v>6</v>
      </c>
      <c r="B4" s="239" t="s">
        <v>365</v>
      </c>
      <c r="C4" s="239" t="s">
        <v>43</v>
      </c>
      <c r="D4" s="206" t="s">
        <v>13</v>
      </c>
      <c r="E4" s="257"/>
      <c r="F4" s="257"/>
      <c r="G4" s="257"/>
      <c r="H4" s="224" t="s">
        <v>44</v>
      </c>
      <c r="I4" s="256"/>
      <c r="J4" s="256"/>
      <c r="L4" s="136">
        <f>SUM(I20,I85,I117)</f>
        <v>138373.18</v>
      </c>
    </row>
    <row r="5" spans="1:13" s="97" customFormat="1" ht="41.25" customHeight="1" x14ac:dyDescent="0.2">
      <c r="A5" s="237"/>
      <c r="B5" s="239"/>
      <c r="C5" s="239"/>
      <c r="D5" s="257"/>
      <c r="E5" s="257"/>
      <c r="F5" s="257"/>
      <c r="G5" s="257"/>
      <c r="H5" s="256"/>
      <c r="I5" s="256"/>
      <c r="J5" s="256"/>
    </row>
    <row r="6" spans="1:13" s="49" customFormat="1" ht="67.5" customHeight="1" x14ac:dyDescent="0.2">
      <c r="A6" s="238"/>
      <c r="B6" s="240"/>
      <c r="C6" s="240"/>
      <c r="D6" s="104" t="s">
        <v>7</v>
      </c>
      <c r="E6" s="104" t="s">
        <v>22</v>
      </c>
      <c r="F6" s="104" t="s">
        <v>8</v>
      </c>
      <c r="G6" s="104" t="s">
        <v>9</v>
      </c>
      <c r="H6" s="105" t="s">
        <v>49</v>
      </c>
      <c r="I6" s="105" t="s">
        <v>50</v>
      </c>
      <c r="J6" s="105" t="s">
        <v>24</v>
      </c>
    </row>
    <row r="7" spans="1:13" s="97" customFormat="1" ht="15.75" x14ac:dyDescent="0.2">
      <c r="A7" s="109">
        <v>1</v>
      </c>
      <c r="B7" s="109">
        <v>2</v>
      </c>
      <c r="C7" s="109">
        <v>3</v>
      </c>
      <c r="D7" s="104">
        <v>4</v>
      </c>
      <c r="E7" s="104">
        <v>5</v>
      </c>
      <c r="F7" s="104">
        <v>6</v>
      </c>
      <c r="G7" s="104">
        <v>7</v>
      </c>
      <c r="H7" s="105">
        <v>8</v>
      </c>
      <c r="I7" s="105">
        <v>9</v>
      </c>
      <c r="J7" s="105">
        <v>10</v>
      </c>
    </row>
    <row r="8" spans="1:13" s="119" customFormat="1" ht="15.75" x14ac:dyDescent="0.2">
      <c r="A8" s="234">
        <v>1</v>
      </c>
      <c r="B8" s="234" t="s">
        <v>134</v>
      </c>
      <c r="C8" s="64" t="s">
        <v>0</v>
      </c>
      <c r="D8" s="66"/>
      <c r="E8" s="66"/>
      <c r="F8" s="66"/>
      <c r="G8" s="66"/>
      <c r="H8" s="106">
        <f>H10+H11+H12+H13+H14+H15+H16+H17+H18+H19</f>
        <v>138477.5</v>
      </c>
      <c r="I8" s="106">
        <f>I10+I11+I12+I13+I14+I15+I16+I17+I18+I19</f>
        <v>138373.18000000002</v>
      </c>
      <c r="J8" s="106">
        <f>J10+J11+J12+J13+J14+J15+J16+J17+J18+J19</f>
        <v>138373.18000000002</v>
      </c>
    </row>
    <row r="9" spans="1:13" s="119" customFormat="1" ht="15.75" x14ac:dyDescent="0.2">
      <c r="A9" s="234"/>
      <c r="B9" s="234"/>
      <c r="C9" s="64" t="s">
        <v>366</v>
      </c>
      <c r="D9" s="66"/>
      <c r="E9" s="66"/>
      <c r="F9" s="66"/>
      <c r="G9" s="66"/>
      <c r="H9" s="106"/>
      <c r="I9" s="106"/>
      <c r="J9" s="106"/>
    </row>
    <row r="10" spans="1:13" s="49" customFormat="1" ht="31.5" customHeight="1" x14ac:dyDescent="0.2">
      <c r="A10" s="234"/>
      <c r="B10" s="234"/>
      <c r="C10" s="107" t="s">
        <v>55</v>
      </c>
      <c r="D10" s="120">
        <v>917</v>
      </c>
      <c r="E10" s="66" t="s">
        <v>370</v>
      </c>
      <c r="F10" s="66" t="s">
        <v>367</v>
      </c>
      <c r="G10" s="66"/>
      <c r="H10" s="106">
        <f>H21+H92+H118</f>
        <v>84325</v>
      </c>
      <c r="I10" s="106">
        <v>84280.31</v>
      </c>
      <c r="J10" s="106">
        <v>84280.31</v>
      </c>
    </row>
    <row r="11" spans="1:13" s="49" customFormat="1" ht="15.75" x14ac:dyDescent="0.25">
      <c r="A11" s="234"/>
      <c r="B11" s="234"/>
      <c r="C11" s="107" t="s">
        <v>346</v>
      </c>
      <c r="D11" s="121" t="s">
        <v>373</v>
      </c>
      <c r="E11" s="66" t="s">
        <v>369</v>
      </c>
      <c r="F11" s="66" t="s">
        <v>374</v>
      </c>
      <c r="G11" s="66"/>
      <c r="H11" s="106">
        <v>2833</v>
      </c>
      <c r="I11" s="106">
        <v>2822.36</v>
      </c>
      <c r="J11" s="106">
        <f>J22+J86</f>
        <v>2822.3599999999997</v>
      </c>
      <c r="L11" s="135">
        <f>SUM(J11:J16)</f>
        <v>15568.87</v>
      </c>
      <c r="M11" s="49" t="s">
        <v>474</v>
      </c>
    </row>
    <row r="12" spans="1:13" s="49" customFormat="1" ht="15.75" x14ac:dyDescent="0.2">
      <c r="A12" s="234"/>
      <c r="B12" s="234"/>
      <c r="C12" s="107" t="s">
        <v>347</v>
      </c>
      <c r="D12" s="122">
        <v>929</v>
      </c>
      <c r="E12" s="122" t="s">
        <v>369</v>
      </c>
      <c r="F12" s="122">
        <v>1200000</v>
      </c>
      <c r="G12" s="66"/>
      <c r="H12" s="106">
        <v>3662</v>
      </c>
      <c r="I12" s="106">
        <v>3632.69</v>
      </c>
      <c r="J12" s="106">
        <f>J23+J87</f>
        <v>3632.69</v>
      </c>
    </row>
    <row r="13" spans="1:13" s="49" customFormat="1" ht="15.75" x14ac:dyDescent="0.25">
      <c r="A13" s="234"/>
      <c r="B13" s="234"/>
      <c r="C13" s="107" t="s">
        <v>348</v>
      </c>
      <c r="D13" s="121">
        <v>930</v>
      </c>
      <c r="E13" s="66" t="s">
        <v>369</v>
      </c>
      <c r="F13" s="66">
        <v>1200000</v>
      </c>
      <c r="G13" s="66"/>
      <c r="H13" s="106">
        <v>1811</v>
      </c>
      <c r="I13" s="106">
        <v>1810.27</v>
      </c>
      <c r="J13" s="106">
        <f>J24+J88</f>
        <v>1810.27</v>
      </c>
      <c r="L13" s="135">
        <f>J21+J92+J118</f>
        <v>84280.309999999983</v>
      </c>
      <c r="M13" s="49" t="s">
        <v>475</v>
      </c>
    </row>
    <row r="14" spans="1:13" s="49" customFormat="1" ht="15.75" x14ac:dyDescent="0.25">
      <c r="A14" s="234"/>
      <c r="B14" s="234"/>
      <c r="C14" s="107" t="s">
        <v>351</v>
      </c>
      <c r="D14" s="123" t="s">
        <v>377</v>
      </c>
      <c r="E14" s="66" t="s">
        <v>369</v>
      </c>
      <c r="F14" s="66" t="s">
        <v>374</v>
      </c>
      <c r="G14" s="66"/>
      <c r="H14" s="106">
        <v>2234</v>
      </c>
      <c r="I14" s="106">
        <v>2233.13</v>
      </c>
      <c r="J14" s="106">
        <f>J25+J89</f>
        <v>2233.13</v>
      </c>
      <c r="M14" s="135"/>
    </row>
    <row r="15" spans="1:13" s="49" customFormat="1" ht="15.75" x14ac:dyDescent="0.25">
      <c r="A15" s="234"/>
      <c r="B15" s="234"/>
      <c r="C15" s="107" t="s">
        <v>349</v>
      </c>
      <c r="D15" s="123" t="s">
        <v>378</v>
      </c>
      <c r="E15" s="66" t="s">
        <v>369</v>
      </c>
      <c r="F15" s="66" t="s">
        <v>379</v>
      </c>
      <c r="G15" s="66"/>
      <c r="H15" s="106">
        <v>3783</v>
      </c>
      <c r="I15" s="106">
        <v>3782.82</v>
      </c>
      <c r="J15" s="106">
        <f>J90+J26</f>
        <v>3782.82</v>
      </c>
    </row>
    <row r="16" spans="1:13" s="49" customFormat="1" ht="15.75" x14ac:dyDescent="0.25">
      <c r="A16" s="234"/>
      <c r="B16" s="234"/>
      <c r="C16" s="107" t="s">
        <v>350</v>
      </c>
      <c r="D16" s="123" t="s">
        <v>385</v>
      </c>
      <c r="E16" s="66" t="s">
        <v>369</v>
      </c>
      <c r="F16" s="66" t="s">
        <v>379</v>
      </c>
      <c r="G16" s="66"/>
      <c r="H16" s="65">
        <v>1305</v>
      </c>
      <c r="I16" s="65">
        <v>1287.5999999999999</v>
      </c>
      <c r="J16" s="65">
        <f>J91+J27+J127</f>
        <v>1287.6000000000001</v>
      </c>
    </row>
    <row r="17" spans="1:12" s="49" customFormat="1" ht="47.25" x14ac:dyDescent="0.2">
      <c r="A17" s="234"/>
      <c r="B17" s="234"/>
      <c r="C17" s="107" t="s">
        <v>318</v>
      </c>
      <c r="D17" s="66" t="s">
        <v>381</v>
      </c>
      <c r="E17" s="66" t="s">
        <v>382</v>
      </c>
      <c r="F17" s="66" t="s">
        <v>383</v>
      </c>
      <c r="G17" s="66" t="s">
        <v>384</v>
      </c>
      <c r="H17" s="65">
        <v>37088</v>
      </c>
      <c r="I17" s="65">
        <v>37087.599999999999</v>
      </c>
      <c r="J17" s="65">
        <v>37087.599999999999</v>
      </c>
    </row>
    <row r="18" spans="1:12" s="49" customFormat="1" ht="47.25" customHeight="1" x14ac:dyDescent="0.2">
      <c r="A18" s="234"/>
      <c r="B18" s="234"/>
      <c r="C18" s="107" t="s">
        <v>274</v>
      </c>
      <c r="D18" s="66" t="s">
        <v>380</v>
      </c>
      <c r="E18" s="66" t="s">
        <v>369</v>
      </c>
      <c r="F18" s="66" t="s">
        <v>374</v>
      </c>
      <c r="G18" s="66"/>
      <c r="H18" s="106">
        <v>1436.5</v>
      </c>
      <c r="I18" s="106">
        <v>1436.4</v>
      </c>
      <c r="J18" s="106">
        <v>1436.4</v>
      </c>
    </row>
    <row r="19" spans="1:12" s="49" customFormat="1" ht="47.25" x14ac:dyDescent="0.2">
      <c r="A19" s="234"/>
      <c r="B19" s="234"/>
      <c r="C19" s="107" t="s">
        <v>152</v>
      </c>
      <c r="D19" s="66" t="s">
        <v>388</v>
      </c>
      <c r="E19" s="66" t="s">
        <v>370</v>
      </c>
      <c r="F19" s="66" t="s">
        <v>374</v>
      </c>
      <c r="G19" s="66"/>
      <c r="H19" s="106">
        <f>H56</f>
        <v>0</v>
      </c>
      <c r="I19" s="106">
        <f>I56</f>
        <v>0</v>
      </c>
      <c r="J19" s="106">
        <f>J56</f>
        <v>0</v>
      </c>
    </row>
    <row r="20" spans="1:12" s="49" customFormat="1" ht="15.75" x14ac:dyDescent="0.2">
      <c r="A20" s="222" t="s">
        <v>33</v>
      </c>
      <c r="B20" s="222" t="s">
        <v>364</v>
      </c>
      <c r="C20" s="64" t="s">
        <v>0</v>
      </c>
      <c r="D20" s="66"/>
      <c r="E20" s="66"/>
      <c r="F20" s="66"/>
      <c r="G20" s="66"/>
      <c r="H20" s="106">
        <f>H21+H22+H23+H24+H25+H26+H27+H28+H30+H31</f>
        <v>133006.5</v>
      </c>
      <c r="I20" s="106">
        <f>I21+I22+I23+I24+I25+I26+I27+I28+I30+I31</f>
        <v>132934.28</v>
      </c>
      <c r="J20" s="188">
        <f>SUM(J21:J31)</f>
        <v>132934.27999999997</v>
      </c>
      <c r="L20" s="135"/>
    </row>
    <row r="21" spans="1:12" ht="31.5" customHeight="1" x14ac:dyDescent="0.2">
      <c r="A21" s="222"/>
      <c r="B21" s="222"/>
      <c r="C21" s="107" t="s">
        <v>55</v>
      </c>
      <c r="D21" s="66" t="s">
        <v>386</v>
      </c>
      <c r="E21" s="66" t="s">
        <v>370</v>
      </c>
      <c r="F21" s="66" t="s">
        <v>375</v>
      </c>
      <c r="G21" s="66" t="s">
        <v>372</v>
      </c>
      <c r="H21" s="106">
        <v>81416</v>
      </c>
      <c r="I21" s="106">
        <v>81375.850000000006</v>
      </c>
      <c r="J21" s="188">
        <f>SUM(J33,J49,J51,J58,J60,J67,J79:J84)</f>
        <v>81375.849999999991</v>
      </c>
      <c r="L21" s="187"/>
    </row>
    <row r="22" spans="1:12" ht="15.75" x14ac:dyDescent="0.2">
      <c r="A22" s="222"/>
      <c r="B22" s="222"/>
      <c r="C22" s="107" t="s">
        <v>346</v>
      </c>
      <c r="D22" s="66" t="s">
        <v>373</v>
      </c>
      <c r="E22" s="66" t="s">
        <v>369</v>
      </c>
      <c r="F22" s="66" t="s">
        <v>375</v>
      </c>
      <c r="G22" s="66" t="s">
        <v>372</v>
      </c>
      <c r="H22" s="106">
        <v>2033</v>
      </c>
      <c r="I22" s="106">
        <v>2030.62</v>
      </c>
      <c r="J22" s="106">
        <f t="shared" ref="J22:J27" si="0">J42+J35</f>
        <v>2030.62</v>
      </c>
    </row>
    <row r="23" spans="1:12" ht="15.75" x14ac:dyDescent="0.2">
      <c r="A23" s="222"/>
      <c r="B23" s="222"/>
      <c r="C23" s="107" t="s">
        <v>347</v>
      </c>
      <c r="D23" s="122">
        <v>929</v>
      </c>
      <c r="E23" s="122" t="s">
        <v>369</v>
      </c>
      <c r="F23" s="122">
        <v>1218040</v>
      </c>
      <c r="G23" s="66">
        <v>244</v>
      </c>
      <c r="H23" s="106">
        <v>3117</v>
      </c>
      <c r="I23" s="106">
        <v>3088.55</v>
      </c>
      <c r="J23" s="106">
        <f t="shared" si="0"/>
        <v>3088.55</v>
      </c>
    </row>
    <row r="24" spans="1:12" ht="15.75" x14ac:dyDescent="0.2">
      <c r="A24" s="222"/>
      <c r="B24" s="222"/>
      <c r="C24" s="107" t="s">
        <v>348</v>
      </c>
      <c r="D24" s="66" t="s">
        <v>387</v>
      </c>
      <c r="E24" s="66" t="s">
        <v>369</v>
      </c>
      <c r="F24" s="66" t="s">
        <v>375</v>
      </c>
      <c r="G24" s="66" t="s">
        <v>372</v>
      </c>
      <c r="H24" s="106">
        <v>1512</v>
      </c>
      <c r="I24" s="106">
        <v>1511.93</v>
      </c>
      <c r="J24" s="106">
        <f t="shared" si="0"/>
        <v>1511.93</v>
      </c>
      <c r="L24" s="136"/>
    </row>
    <row r="25" spans="1:12" ht="15.75" x14ac:dyDescent="0.25">
      <c r="A25" s="222"/>
      <c r="B25" s="222"/>
      <c r="C25" s="107" t="s">
        <v>351</v>
      </c>
      <c r="D25" s="124">
        <v>931</v>
      </c>
      <c r="E25" s="125" t="s">
        <v>369</v>
      </c>
      <c r="F25" s="125" t="s">
        <v>375</v>
      </c>
      <c r="G25" s="124">
        <v>244</v>
      </c>
      <c r="H25" s="106">
        <v>1919</v>
      </c>
      <c r="I25" s="106">
        <v>1918.72</v>
      </c>
      <c r="J25" s="106">
        <f t="shared" si="0"/>
        <v>1918.72</v>
      </c>
      <c r="L25" s="136"/>
    </row>
    <row r="26" spans="1:12" ht="15.75" x14ac:dyDescent="0.2">
      <c r="A26" s="222"/>
      <c r="B26" s="222"/>
      <c r="C26" s="107" t="s">
        <v>349</v>
      </c>
      <c r="D26" s="66" t="s">
        <v>378</v>
      </c>
      <c r="E26" s="66" t="s">
        <v>369</v>
      </c>
      <c r="F26" s="66" t="s">
        <v>375</v>
      </c>
      <c r="G26" s="66">
        <v>244</v>
      </c>
      <c r="H26" s="106">
        <v>3683</v>
      </c>
      <c r="I26" s="106">
        <v>3682.97</v>
      </c>
      <c r="J26" s="106">
        <f t="shared" si="0"/>
        <v>3682.9700000000003</v>
      </c>
    </row>
    <row r="27" spans="1:12" ht="15.75" x14ac:dyDescent="0.2">
      <c r="A27" s="222"/>
      <c r="B27" s="222"/>
      <c r="C27" s="107" t="s">
        <v>350</v>
      </c>
      <c r="D27" s="66" t="s">
        <v>385</v>
      </c>
      <c r="E27" s="66" t="s">
        <v>369</v>
      </c>
      <c r="F27" s="66" t="s">
        <v>375</v>
      </c>
      <c r="G27" s="66" t="s">
        <v>372</v>
      </c>
      <c r="H27" s="106">
        <v>802</v>
      </c>
      <c r="I27" s="106">
        <v>801.64</v>
      </c>
      <c r="J27" s="106">
        <f t="shared" si="0"/>
        <v>801.64</v>
      </c>
    </row>
    <row r="28" spans="1:12" ht="12.75" customHeight="1" x14ac:dyDescent="0.2">
      <c r="A28" s="222"/>
      <c r="B28" s="222"/>
      <c r="C28" s="234" t="s">
        <v>318</v>
      </c>
      <c r="D28" s="66" t="s">
        <v>381</v>
      </c>
      <c r="E28" s="66" t="s">
        <v>382</v>
      </c>
      <c r="F28" s="66" t="s">
        <v>383</v>
      </c>
      <c r="G28" s="66" t="s">
        <v>384</v>
      </c>
      <c r="H28" s="236">
        <v>37088</v>
      </c>
      <c r="I28" s="236">
        <v>37087.599999999999</v>
      </c>
      <c r="J28" s="236">
        <v>37087.599999999999</v>
      </c>
      <c r="L28" s="136"/>
    </row>
    <row r="29" spans="1:12" ht="19.5" customHeight="1" x14ac:dyDescent="0.2">
      <c r="A29" s="222"/>
      <c r="B29" s="222"/>
      <c r="C29" s="229"/>
      <c r="D29" s="66"/>
      <c r="E29" s="66"/>
      <c r="F29" s="66"/>
      <c r="G29" s="66"/>
      <c r="H29" s="247"/>
      <c r="I29" s="247"/>
      <c r="J29" s="247"/>
    </row>
    <row r="30" spans="1:12" ht="47.25" customHeight="1" x14ac:dyDescent="0.2">
      <c r="A30" s="222"/>
      <c r="B30" s="222"/>
      <c r="C30" s="107" t="s">
        <v>274</v>
      </c>
      <c r="D30" s="66" t="s">
        <v>380</v>
      </c>
      <c r="E30" s="66" t="s">
        <v>369</v>
      </c>
      <c r="F30" s="66" t="s">
        <v>375</v>
      </c>
      <c r="G30" s="66" t="s">
        <v>372</v>
      </c>
      <c r="H30" s="106">
        <v>1436.5</v>
      </c>
      <c r="I30" s="106">
        <v>1436.4</v>
      </c>
      <c r="J30" s="106">
        <v>1436.4</v>
      </c>
    </row>
    <row r="31" spans="1:12" ht="47.25" x14ac:dyDescent="0.2">
      <c r="A31" s="222"/>
      <c r="B31" s="222"/>
      <c r="C31" s="107" t="s">
        <v>152</v>
      </c>
      <c r="D31" s="66" t="s">
        <v>388</v>
      </c>
      <c r="E31" s="66" t="s">
        <v>370</v>
      </c>
      <c r="F31" s="66" t="s">
        <v>375</v>
      </c>
      <c r="G31" s="66" t="s">
        <v>372</v>
      </c>
      <c r="H31" s="106">
        <v>0</v>
      </c>
      <c r="I31" s="106">
        <v>0</v>
      </c>
      <c r="J31" s="106">
        <v>0</v>
      </c>
    </row>
    <row r="32" spans="1:12" ht="15.75" x14ac:dyDescent="0.2">
      <c r="A32" s="222">
        <v>3</v>
      </c>
      <c r="B32" s="222" t="s">
        <v>407</v>
      </c>
      <c r="C32" s="64" t="s">
        <v>0</v>
      </c>
      <c r="D32" s="66"/>
      <c r="E32" s="66"/>
      <c r="F32" s="66"/>
      <c r="G32" s="66"/>
      <c r="H32" s="106">
        <f>H33</f>
        <v>21126</v>
      </c>
      <c r="I32" s="106">
        <f>I33</f>
        <v>21121.99</v>
      </c>
      <c r="J32" s="106">
        <f>J33</f>
        <v>21121.99</v>
      </c>
      <c r="K32" s="126"/>
    </row>
    <row r="33" spans="1:12" ht="117.75" customHeight="1" x14ac:dyDescent="0.2">
      <c r="A33" s="230"/>
      <c r="B33" s="230"/>
      <c r="C33" s="107" t="s">
        <v>55</v>
      </c>
      <c r="D33" s="120" t="s">
        <v>386</v>
      </c>
      <c r="E33" s="66" t="s">
        <v>369</v>
      </c>
      <c r="F33" s="66" t="s">
        <v>375</v>
      </c>
      <c r="G33" s="66" t="s">
        <v>397</v>
      </c>
      <c r="H33" s="106">
        <v>21126</v>
      </c>
      <c r="I33" s="106">
        <v>21121.99</v>
      </c>
      <c r="J33" s="106">
        <v>21121.99</v>
      </c>
      <c r="K33" s="126"/>
    </row>
    <row r="34" spans="1:12" ht="15.75" x14ac:dyDescent="0.2">
      <c r="A34" s="222">
        <v>4</v>
      </c>
      <c r="B34" s="222" t="s">
        <v>287</v>
      </c>
      <c r="C34" s="64" t="s">
        <v>0</v>
      </c>
      <c r="D34" s="127"/>
      <c r="E34" s="127"/>
      <c r="F34" s="127"/>
      <c r="G34" s="127"/>
      <c r="H34" s="106">
        <f>H35+H36+H37+H38+H39+H40</f>
        <v>9692</v>
      </c>
      <c r="I34" s="106">
        <f>I35+I36+I37+I38+I39+I40</f>
        <v>9688.8200000000015</v>
      </c>
      <c r="J34" s="106">
        <f>J35+J36+J37+J38+J39+J40</f>
        <v>9688.8200000000015</v>
      </c>
      <c r="K34" s="126"/>
      <c r="L34" s="136"/>
    </row>
    <row r="35" spans="1:12" ht="15.75" customHeight="1" x14ac:dyDescent="0.2">
      <c r="A35" s="222"/>
      <c r="B35" s="222"/>
      <c r="C35" s="107" t="s">
        <v>311</v>
      </c>
      <c r="D35" s="127" t="s">
        <v>373</v>
      </c>
      <c r="E35" s="127" t="s">
        <v>369</v>
      </c>
      <c r="F35" s="127" t="s">
        <v>375</v>
      </c>
      <c r="G35" s="108" t="s">
        <v>372</v>
      </c>
      <c r="H35" s="106">
        <v>1170</v>
      </c>
      <c r="I35" s="106">
        <v>1168.3</v>
      </c>
      <c r="J35" s="106">
        <v>1168.3</v>
      </c>
      <c r="K35" s="126"/>
    </row>
    <row r="36" spans="1:12" ht="15.75" x14ac:dyDescent="0.2">
      <c r="A36" s="222"/>
      <c r="B36" s="222"/>
      <c r="C36" s="107" t="s">
        <v>312</v>
      </c>
      <c r="D36" s="122">
        <v>929</v>
      </c>
      <c r="E36" s="122" t="s">
        <v>369</v>
      </c>
      <c r="F36" s="122">
        <v>1218040</v>
      </c>
      <c r="G36" s="66">
        <v>244</v>
      </c>
      <c r="H36" s="106">
        <v>2035</v>
      </c>
      <c r="I36" s="106">
        <v>2034.2</v>
      </c>
      <c r="J36" s="106">
        <v>2034.2</v>
      </c>
      <c r="K36" s="126"/>
    </row>
    <row r="37" spans="1:12" ht="15.75" x14ac:dyDescent="0.2">
      <c r="A37" s="222"/>
      <c r="B37" s="222"/>
      <c r="C37" s="107" t="s">
        <v>307</v>
      </c>
      <c r="D37" s="66">
        <v>930</v>
      </c>
      <c r="E37" s="66">
        <v>503</v>
      </c>
      <c r="F37" s="66">
        <v>1218040</v>
      </c>
      <c r="G37" s="66">
        <v>244</v>
      </c>
      <c r="H37" s="106">
        <v>1199</v>
      </c>
      <c r="I37" s="106">
        <v>1198.93</v>
      </c>
      <c r="J37" s="106">
        <v>1198.93</v>
      </c>
      <c r="K37" s="126"/>
    </row>
    <row r="38" spans="1:12" ht="15.75" x14ac:dyDescent="0.25">
      <c r="A38" s="222"/>
      <c r="B38" s="222"/>
      <c r="C38" s="107" t="s">
        <v>308</v>
      </c>
      <c r="D38" s="124">
        <v>931</v>
      </c>
      <c r="E38" s="125" t="s">
        <v>369</v>
      </c>
      <c r="F38" s="125" t="s">
        <v>375</v>
      </c>
      <c r="G38" s="124">
        <v>244</v>
      </c>
      <c r="H38" s="106">
        <v>1392</v>
      </c>
      <c r="I38" s="106">
        <v>1391.72</v>
      </c>
      <c r="J38" s="106">
        <v>1391.72</v>
      </c>
      <c r="K38" s="126"/>
    </row>
    <row r="39" spans="1:12" ht="15.75" x14ac:dyDescent="0.2">
      <c r="A39" s="222"/>
      <c r="B39" s="222"/>
      <c r="C39" s="107" t="s">
        <v>309</v>
      </c>
      <c r="D39" s="104" t="s">
        <v>378</v>
      </c>
      <c r="E39" s="104" t="s">
        <v>369</v>
      </c>
      <c r="F39" s="104" t="s">
        <v>375</v>
      </c>
      <c r="G39" s="104" t="s">
        <v>372</v>
      </c>
      <c r="H39" s="106">
        <v>3294</v>
      </c>
      <c r="I39" s="106">
        <v>3294</v>
      </c>
      <c r="J39" s="106">
        <v>3294</v>
      </c>
      <c r="K39" s="126"/>
    </row>
    <row r="40" spans="1:12" ht="66.75" customHeight="1" x14ac:dyDescent="0.2">
      <c r="A40" s="222"/>
      <c r="B40" s="222"/>
      <c r="C40" s="107" t="s">
        <v>310</v>
      </c>
      <c r="D40" s="104" t="s">
        <v>385</v>
      </c>
      <c r="E40" s="104" t="s">
        <v>369</v>
      </c>
      <c r="F40" s="104" t="s">
        <v>375</v>
      </c>
      <c r="G40" s="104" t="s">
        <v>372</v>
      </c>
      <c r="H40" s="106">
        <v>602</v>
      </c>
      <c r="I40" s="106">
        <v>601.66999999999996</v>
      </c>
      <c r="J40" s="106">
        <v>601.66999999999996</v>
      </c>
      <c r="K40" s="126"/>
    </row>
    <row r="41" spans="1:12" s="49" customFormat="1" ht="15.75" x14ac:dyDescent="0.2">
      <c r="A41" s="222">
        <v>5</v>
      </c>
      <c r="B41" s="222" t="s">
        <v>225</v>
      </c>
      <c r="C41" s="64" t="s">
        <v>0</v>
      </c>
      <c r="D41" s="128"/>
      <c r="E41" s="128"/>
      <c r="F41" s="128"/>
      <c r="G41" s="128"/>
      <c r="H41" s="106">
        <f>H42+H43+H44+H45+H46+H47</f>
        <v>3374</v>
      </c>
      <c r="I41" s="106">
        <f>SUM(I42:I47)</f>
        <v>3345.61</v>
      </c>
      <c r="J41" s="106">
        <f>J42+J43+J44+J45+J46+J47</f>
        <v>3345.61</v>
      </c>
      <c r="K41" s="126"/>
      <c r="L41" s="135">
        <f>SUM(I42:I47)</f>
        <v>3345.61</v>
      </c>
    </row>
    <row r="42" spans="1:12" s="49" customFormat="1" ht="15.75" x14ac:dyDescent="0.2">
      <c r="A42" s="222"/>
      <c r="B42" s="222"/>
      <c r="C42" s="107" t="s">
        <v>311</v>
      </c>
      <c r="D42" s="129" t="s">
        <v>373</v>
      </c>
      <c r="E42" s="129" t="s">
        <v>369</v>
      </c>
      <c r="F42" s="129" t="s">
        <v>375</v>
      </c>
      <c r="G42" s="129" t="s">
        <v>372</v>
      </c>
      <c r="H42" s="106">
        <v>863</v>
      </c>
      <c r="I42" s="106">
        <v>862.32</v>
      </c>
      <c r="J42" s="106">
        <v>862.32</v>
      </c>
      <c r="K42" s="126"/>
    </row>
    <row r="43" spans="1:12" s="49" customFormat="1" ht="15.75" x14ac:dyDescent="0.2">
      <c r="A43" s="222"/>
      <c r="B43" s="222"/>
      <c r="C43" s="107" t="s">
        <v>312</v>
      </c>
      <c r="D43" s="122">
        <v>929</v>
      </c>
      <c r="E43" s="122" t="s">
        <v>369</v>
      </c>
      <c r="F43" s="122">
        <v>1218040</v>
      </c>
      <c r="G43" s="66">
        <v>244</v>
      </c>
      <c r="H43" s="106">
        <v>1082</v>
      </c>
      <c r="I43" s="106">
        <v>1054.3499999999999</v>
      </c>
      <c r="J43" s="106">
        <v>1054.3499999999999</v>
      </c>
      <c r="K43" s="126"/>
    </row>
    <row r="44" spans="1:12" s="49" customFormat="1" ht="15.75" x14ac:dyDescent="0.2">
      <c r="A44" s="222"/>
      <c r="B44" s="222"/>
      <c r="C44" s="107" t="s">
        <v>307</v>
      </c>
      <c r="D44" s="66">
        <v>930</v>
      </c>
      <c r="E44" s="66">
        <v>503</v>
      </c>
      <c r="F44" s="66">
        <v>1218040</v>
      </c>
      <c r="G44" s="66">
        <v>244</v>
      </c>
      <c r="H44" s="106">
        <v>313</v>
      </c>
      <c r="I44" s="106">
        <v>313</v>
      </c>
      <c r="J44" s="106">
        <v>313</v>
      </c>
      <c r="K44" s="126"/>
    </row>
    <row r="45" spans="1:12" s="49" customFormat="1" ht="15.75" x14ac:dyDescent="0.25">
      <c r="A45" s="222"/>
      <c r="B45" s="222"/>
      <c r="C45" s="107" t="s">
        <v>308</v>
      </c>
      <c r="D45" s="124">
        <v>931</v>
      </c>
      <c r="E45" s="125" t="s">
        <v>369</v>
      </c>
      <c r="F45" s="125" t="s">
        <v>375</v>
      </c>
      <c r="G45" s="124">
        <v>244</v>
      </c>
      <c r="H45" s="106">
        <v>527</v>
      </c>
      <c r="I45" s="106">
        <v>527</v>
      </c>
      <c r="J45" s="106">
        <v>527</v>
      </c>
      <c r="K45" s="126"/>
    </row>
    <row r="46" spans="1:12" s="49" customFormat="1" ht="15.75" x14ac:dyDescent="0.2">
      <c r="A46" s="222"/>
      <c r="B46" s="222"/>
      <c r="C46" s="107" t="s">
        <v>309</v>
      </c>
      <c r="D46" s="129" t="s">
        <v>378</v>
      </c>
      <c r="E46" s="129" t="s">
        <v>369</v>
      </c>
      <c r="F46" s="129" t="s">
        <v>375</v>
      </c>
      <c r="G46" s="129" t="s">
        <v>372</v>
      </c>
      <c r="H46" s="106">
        <v>389</v>
      </c>
      <c r="I46" s="106">
        <v>388.97</v>
      </c>
      <c r="J46" s="106">
        <v>388.97</v>
      </c>
      <c r="K46" s="126"/>
    </row>
    <row r="47" spans="1:12" s="49" customFormat="1" ht="15.75" x14ac:dyDescent="0.2">
      <c r="A47" s="222"/>
      <c r="B47" s="222"/>
      <c r="C47" s="107" t="s">
        <v>310</v>
      </c>
      <c r="D47" s="129" t="s">
        <v>385</v>
      </c>
      <c r="E47" s="129" t="s">
        <v>369</v>
      </c>
      <c r="F47" s="129" t="s">
        <v>375</v>
      </c>
      <c r="G47" s="129" t="s">
        <v>372</v>
      </c>
      <c r="H47" s="106">
        <v>200</v>
      </c>
      <c r="I47" s="106">
        <v>199.97</v>
      </c>
      <c r="J47" s="106">
        <v>199.97</v>
      </c>
      <c r="K47" s="126"/>
    </row>
    <row r="48" spans="1:12" s="49" customFormat="1" ht="15.75" customHeight="1" x14ac:dyDescent="0.2">
      <c r="A48" s="222">
        <v>6</v>
      </c>
      <c r="B48" s="222" t="s">
        <v>408</v>
      </c>
      <c r="C48" s="64" t="s">
        <v>0</v>
      </c>
      <c r="D48" s="129"/>
      <c r="E48" s="129"/>
      <c r="F48" s="129"/>
      <c r="G48" s="129"/>
      <c r="H48" s="106">
        <f>H49</f>
        <v>6897</v>
      </c>
      <c r="I48" s="106">
        <f>I49</f>
        <v>6896.95</v>
      </c>
      <c r="J48" s="106">
        <f>J49</f>
        <v>6896.95</v>
      </c>
    </row>
    <row r="49" spans="1:10" ht="131.25" customHeight="1" x14ac:dyDescent="0.2">
      <c r="A49" s="222"/>
      <c r="B49" s="222"/>
      <c r="C49" s="107" t="s">
        <v>55</v>
      </c>
      <c r="D49" s="129" t="s">
        <v>386</v>
      </c>
      <c r="E49" s="129" t="s">
        <v>370</v>
      </c>
      <c r="F49" s="129" t="s">
        <v>375</v>
      </c>
      <c r="G49" s="129" t="s">
        <v>372</v>
      </c>
      <c r="H49" s="106">
        <v>6897</v>
      </c>
      <c r="I49" s="106">
        <v>6896.95</v>
      </c>
      <c r="J49" s="106">
        <v>6896.95</v>
      </c>
    </row>
    <row r="50" spans="1:10" ht="15.75" x14ac:dyDescent="0.2">
      <c r="A50" s="222">
        <v>7</v>
      </c>
      <c r="B50" s="222" t="s">
        <v>302</v>
      </c>
      <c r="C50" s="64" t="s">
        <v>0</v>
      </c>
      <c r="D50" s="129"/>
      <c r="E50" s="129"/>
      <c r="F50" s="129"/>
      <c r="G50" s="129"/>
      <c r="H50" s="106">
        <f>H51</f>
        <v>0</v>
      </c>
      <c r="I50" s="106">
        <f>I51</f>
        <v>0</v>
      </c>
      <c r="J50" s="106">
        <f>J51</f>
        <v>0</v>
      </c>
    </row>
    <row r="51" spans="1:10" ht="64.5" customHeight="1" x14ac:dyDescent="0.2">
      <c r="A51" s="222"/>
      <c r="B51" s="222"/>
      <c r="C51" s="107" t="s">
        <v>55</v>
      </c>
      <c r="D51" s="129" t="s">
        <v>386</v>
      </c>
      <c r="E51" s="129" t="s">
        <v>370</v>
      </c>
      <c r="F51" s="129" t="s">
        <v>375</v>
      </c>
      <c r="G51" s="129" t="s">
        <v>372</v>
      </c>
      <c r="H51" s="106">
        <v>0</v>
      </c>
      <c r="I51" s="106">
        <v>0</v>
      </c>
      <c r="J51" s="106">
        <v>0</v>
      </c>
    </row>
    <row r="52" spans="1:10" ht="15.75" x14ac:dyDescent="0.2">
      <c r="A52" s="222">
        <v>8</v>
      </c>
      <c r="B52" s="222" t="s">
        <v>235</v>
      </c>
      <c r="C52" s="64" t="s">
        <v>0</v>
      </c>
      <c r="D52" s="129"/>
      <c r="E52" s="129"/>
      <c r="F52" s="129"/>
      <c r="G52" s="129"/>
      <c r="H52" s="106">
        <v>1436.5</v>
      </c>
      <c r="I52" s="106">
        <v>1436.4</v>
      </c>
      <c r="J52" s="106">
        <v>1436.4</v>
      </c>
    </row>
    <row r="53" spans="1:10" ht="12.75" customHeight="1" x14ac:dyDescent="0.2">
      <c r="A53" s="222"/>
      <c r="B53" s="222"/>
      <c r="C53" s="222" t="s">
        <v>274</v>
      </c>
      <c r="D53" s="250" t="s">
        <v>380</v>
      </c>
      <c r="E53" s="250" t="s">
        <v>370</v>
      </c>
      <c r="F53" s="250" t="s">
        <v>375</v>
      </c>
      <c r="G53" s="250" t="s">
        <v>372</v>
      </c>
      <c r="H53" s="236">
        <v>1436.5</v>
      </c>
      <c r="I53" s="236">
        <v>1436.4</v>
      </c>
      <c r="J53" s="236">
        <v>1436.4</v>
      </c>
    </row>
    <row r="54" spans="1:10" ht="54" customHeight="1" x14ac:dyDescent="0.2">
      <c r="A54" s="222"/>
      <c r="B54" s="222"/>
      <c r="C54" s="230"/>
      <c r="D54" s="251"/>
      <c r="E54" s="251"/>
      <c r="F54" s="251"/>
      <c r="G54" s="251"/>
      <c r="H54" s="229"/>
      <c r="I54" s="229"/>
      <c r="J54" s="229"/>
    </row>
    <row r="55" spans="1:10" ht="15.75" x14ac:dyDescent="0.2">
      <c r="A55" s="222">
        <v>9</v>
      </c>
      <c r="B55" s="222" t="s">
        <v>236</v>
      </c>
      <c r="C55" s="107" t="s">
        <v>0</v>
      </c>
      <c r="D55" s="129"/>
      <c r="E55" s="129"/>
      <c r="F55" s="129"/>
      <c r="G55" s="129"/>
      <c r="H55" s="106">
        <f>H56</f>
        <v>0</v>
      </c>
      <c r="I55" s="106">
        <f>I56</f>
        <v>0</v>
      </c>
      <c r="J55" s="106">
        <f>J56</f>
        <v>0</v>
      </c>
    </row>
    <row r="56" spans="1:10" ht="68.25" customHeight="1" x14ac:dyDescent="0.2">
      <c r="A56" s="230"/>
      <c r="B56" s="230"/>
      <c r="C56" s="107" t="s">
        <v>363</v>
      </c>
      <c r="D56" s="129" t="s">
        <v>388</v>
      </c>
      <c r="E56" s="129" t="s">
        <v>370</v>
      </c>
      <c r="F56" s="129" t="s">
        <v>375</v>
      </c>
      <c r="G56" s="129" t="s">
        <v>372</v>
      </c>
      <c r="H56" s="106">
        <v>0</v>
      </c>
      <c r="I56" s="106">
        <v>0</v>
      </c>
      <c r="J56" s="106">
        <v>0</v>
      </c>
    </row>
    <row r="57" spans="1:10" ht="15.75" x14ac:dyDescent="0.2">
      <c r="A57" s="222">
        <v>10</v>
      </c>
      <c r="B57" s="222" t="s">
        <v>320</v>
      </c>
      <c r="C57" s="107" t="s">
        <v>0</v>
      </c>
      <c r="D57" s="129"/>
      <c r="E57" s="129"/>
      <c r="F57" s="129"/>
      <c r="G57" s="129"/>
      <c r="H57" s="106">
        <f>H58</f>
        <v>0</v>
      </c>
      <c r="I57" s="106">
        <f>I58</f>
        <v>0</v>
      </c>
      <c r="J57" s="106">
        <f>J58</f>
        <v>0</v>
      </c>
    </row>
    <row r="58" spans="1:10" ht="54.75" customHeight="1" x14ac:dyDescent="0.2">
      <c r="A58" s="222"/>
      <c r="B58" s="222"/>
      <c r="C58" s="107" t="s">
        <v>55</v>
      </c>
      <c r="D58" s="129" t="s">
        <v>386</v>
      </c>
      <c r="E58" s="129" t="s">
        <v>370</v>
      </c>
      <c r="F58" s="129" t="s">
        <v>375</v>
      </c>
      <c r="G58" s="129" t="s">
        <v>372</v>
      </c>
      <c r="H58" s="106">
        <v>0</v>
      </c>
      <c r="I58" s="106">
        <v>0</v>
      </c>
      <c r="J58" s="106">
        <v>0</v>
      </c>
    </row>
    <row r="59" spans="1:10" ht="15.75" x14ac:dyDescent="0.2">
      <c r="A59" s="222">
        <v>11</v>
      </c>
      <c r="B59" s="222" t="s">
        <v>406</v>
      </c>
      <c r="C59" s="64" t="s">
        <v>0</v>
      </c>
      <c r="D59" s="129"/>
      <c r="E59" s="129"/>
      <c r="F59" s="129"/>
      <c r="G59" s="129"/>
      <c r="H59" s="106">
        <f>H60</f>
        <v>3318</v>
      </c>
      <c r="I59" s="106">
        <f>I60</f>
        <v>3317.08</v>
      </c>
      <c r="J59" s="106">
        <f>J60</f>
        <v>3317.08</v>
      </c>
    </row>
    <row r="60" spans="1:10" ht="54.75" customHeight="1" x14ac:dyDescent="0.2">
      <c r="A60" s="222"/>
      <c r="B60" s="222"/>
      <c r="C60" s="107" t="s">
        <v>55</v>
      </c>
      <c r="D60" s="129" t="s">
        <v>386</v>
      </c>
      <c r="E60" s="129" t="s">
        <v>370</v>
      </c>
      <c r="F60" s="129" t="s">
        <v>375</v>
      </c>
      <c r="G60" s="129" t="s">
        <v>372</v>
      </c>
      <c r="H60" s="106">
        <v>3318</v>
      </c>
      <c r="I60" s="106">
        <v>3317.08</v>
      </c>
      <c r="J60" s="106">
        <v>3317.08</v>
      </c>
    </row>
    <row r="61" spans="1:10" ht="15.75" x14ac:dyDescent="0.2">
      <c r="A61" s="222">
        <v>12</v>
      </c>
      <c r="B61" s="222" t="s">
        <v>291</v>
      </c>
      <c r="C61" s="64" t="s">
        <v>0</v>
      </c>
      <c r="D61" s="129"/>
      <c r="E61" s="129"/>
      <c r="F61" s="129"/>
      <c r="G61" s="129"/>
      <c r="H61" s="106">
        <v>33809</v>
      </c>
      <c r="I61" s="106">
        <v>33782.879999999997</v>
      </c>
      <c r="J61" s="106">
        <v>33782.879999999997</v>
      </c>
    </row>
    <row r="62" spans="1:10" ht="54.75" customHeight="1" x14ac:dyDescent="0.2">
      <c r="A62" s="222"/>
      <c r="B62" s="222"/>
      <c r="C62" s="234" t="s">
        <v>55</v>
      </c>
      <c r="D62" s="129"/>
      <c r="E62" s="129"/>
      <c r="F62" s="129"/>
      <c r="G62" s="129"/>
      <c r="H62" s="78"/>
      <c r="I62" s="78"/>
      <c r="J62" s="78"/>
    </row>
    <row r="63" spans="1:10" ht="31.5" x14ac:dyDescent="0.2">
      <c r="A63" s="230"/>
      <c r="B63" s="68" t="s">
        <v>301</v>
      </c>
      <c r="C63" s="229"/>
      <c r="D63" s="129"/>
      <c r="E63" s="129"/>
      <c r="F63" s="129"/>
      <c r="G63" s="129"/>
      <c r="H63" s="78"/>
      <c r="I63" s="78"/>
      <c r="J63" s="78"/>
    </row>
    <row r="64" spans="1:10" ht="31.5" x14ac:dyDescent="0.2">
      <c r="A64" s="230"/>
      <c r="B64" s="68" t="s">
        <v>292</v>
      </c>
      <c r="C64" s="229"/>
      <c r="D64" s="129"/>
      <c r="E64" s="129"/>
      <c r="F64" s="129"/>
      <c r="G64" s="129"/>
      <c r="H64" s="78"/>
      <c r="I64" s="78"/>
      <c r="J64" s="78"/>
    </row>
    <row r="65" spans="1:12" ht="31.5" x14ac:dyDescent="0.2">
      <c r="A65" s="230"/>
      <c r="B65" s="68" t="s">
        <v>293</v>
      </c>
      <c r="C65" s="229"/>
      <c r="D65" s="129"/>
      <c r="E65" s="129"/>
      <c r="F65" s="129"/>
      <c r="G65" s="129"/>
      <c r="H65" s="78"/>
      <c r="I65" s="78"/>
      <c r="J65" s="78"/>
    </row>
    <row r="66" spans="1:12" ht="31.5" x14ac:dyDescent="0.2">
      <c r="A66" s="230"/>
      <c r="B66" s="68" t="s">
        <v>294</v>
      </c>
      <c r="C66" s="229"/>
      <c r="D66" s="129"/>
      <c r="E66" s="129"/>
      <c r="F66" s="129"/>
      <c r="G66" s="129"/>
      <c r="H66" s="78"/>
      <c r="I66" s="78"/>
      <c r="J66" s="78"/>
    </row>
    <row r="67" spans="1:12" ht="31.5" x14ac:dyDescent="0.2">
      <c r="A67" s="230"/>
      <c r="B67" s="68" t="s">
        <v>295</v>
      </c>
      <c r="C67" s="229"/>
      <c r="D67" s="129" t="s">
        <v>386</v>
      </c>
      <c r="E67" s="129" t="s">
        <v>369</v>
      </c>
      <c r="F67" s="129" t="s">
        <v>375</v>
      </c>
      <c r="G67" s="129" t="s">
        <v>397</v>
      </c>
      <c r="H67" s="130">
        <v>33809</v>
      </c>
      <c r="I67" s="130">
        <v>33782.879999999997</v>
      </c>
      <c r="J67" s="130">
        <v>33782.879999999997</v>
      </c>
    </row>
    <row r="68" spans="1:12" ht="31.5" x14ac:dyDescent="0.2">
      <c r="A68" s="230"/>
      <c r="B68" s="68" t="s">
        <v>296</v>
      </c>
      <c r="C68" s="229"/>
      <c r="D68" s="129"/>
      <c r="E68" s="129"/>
      <c r="F68" s="129"/>
      <c r="G68" s="129"/>
      <c r="H68" s="78"/>
      <c r="I68" s="78"/>
      <c r="J68" s="78"/>
    </row>
    <row r="69" spans="1:12" ht="31.5" x14ac:dyDescent="0.2">
      <c r="A69" s="230"/>
      <c r="B69" s="68" t="s">
        <v>298</v>
      </c>
      <c r="C69" s="229"/>
      <c r="D69" s="129"/>
      <c r="E69" s="129"/>
      <c r="F69" s="129"/>
      <c r="G69" s="129"/>
      <c r="H69" s="78"/>
      <c r="I69" s="78"/>
      <c r="J69" s="78"/>
    </row>
    <row r="70" spans="1:12" ht="47.25" x14ac:dyDescent="0.2">
      <c r="A70" s="230"/>
      <c r="B70" s="68" t="s">
        <v>300</v>
      </c>
      <c r="C70" s="229"/>
      <c r="D70" s="129"/>
      <c r="E70" s="129"/>
      <c r="F70" s="129"/>
      <c r="G70" s="129"/>
      <c r="H70" s="78"/>
      <c r="I70" s="78"/>
      <c r="J70" s="78"/>
    </row>
    <row r="71" spans="1:12" ht="31.5" x14ac:dyDescent="0.2">
      <c r="A71" s="230"/>
      <c r="B71" s="68" t="s">
        <v>358</v>
      </c>
      <c r="C71" s="229"/>
      <c r="D71" s="129"/>
      <c r="E71" s="129"/>
      <c r="F71" s="129"/>
      <c r="G71" s="129"/>
      <c r="H71" s="78"/>
      <c r="I71" s="78"/>
      <c r="J71" s="78"/>
    </row>
    <row r="72" spans="1:12" ht="31.5" x14ac:dyDescent="0.2">
      <c r="A72" s="230"/>
      <c r="B72" s="68" t="s">
        <v>299</v>
      </c>
      <c r="C72" s="229"/>
      <c r="D72" s="129"/>
      <c r="E72" s="129"/>
      <c r="F72" s="129"/>
      <c r="G72" s="129"/>
      <c r="H72" s="78"/>
      <c r="I72" s="78"/>
      <c r="J72" s="78"/>
    </row>
    <row r="73" spans="1:12" ht="31.5" x14ac:dyDescent="0.2">
      <c r="A73" s="230"/>
      <c r="B73" s="68" t="s">
        <v>297</v>
      </c>
      <c r="C73" s="229"/>
      <c r="D73" s="129"/>
      <c r="E73" s="129"/>
      <c r="F73" s="129"/>
      <c r="G73" s="129"/>
      <c r="H73" s="78"/>
      <c r="I73" s="78"/>
      <c r="J73" s="78"/>
    </row>
    <row r="74" spans="1:12" ht="15.75" x14ac:dyDescent="0.25">
      <c r="A74" s="71">
        <v>13</v>
      </c>
      <c r="B74" s="222" t="s">
        <v>237</v>
      </c>
      <c r="C74" s="64" t="s">
        <v>0</v>
      </c>
      <c r="D74" s="129"/>
      <c r="E74" s="129"/>
      <c r="F74" s="129"/>
      <c r="G74" s="129"/>
      <c r="H74" s="69">
        <f>SUM(H75:H84)</f>
        <v>53354.001999999993</v>
      </c>
      <c r="I74" s="69">
        <f>SUM(I75:I84)</f>
        <v>53344.552000000003</v>
      </c>
      <c r="J74" s="69">
        <f>SUM(J75:J84)</f>
        <v>53344.55</v>
      </c>
    </row>
    <row r="75" spans="1:12" ht="12.75" customHeight="1" x14ac:dyDescent="0.2">
      <c r="A75" s="241"/>
      <c r="B75" s="222"/>
      <c r="C75" s="232" t="s">
        <v>318</v>
      </c>
      <c r="D75" s="129"/>
      <c r="E75" s="129"/>
      <c r="F75" s="129"/>
      <c r="G75" s="129"/>
      <c r="H75" s="231">
        <v>37088</v>
      </c>
      <c r="I75" s="231">
        <v>37087.599999999999</v>
      </c>
      <c r="J75" s="231">
        <v>37087.599999999999</v>
      </c>
    </row>
    <row r="76" spans="1:12" ht="12.75" customHeight="1" x14ac:dyDescent="0.2">
      <c r="A76" s="259"/>
      <c r="B76" s="230"/>
      <c r="C76" s="261"/>
      <c r="D76" s="129"/>
      <c r="E76" s="129"/>
      <c r="F76" s="129"/>
      <c r="G76" s="129"/>
      <c r="H76" s="248"/>
      <c r="I76" s="248"/>
      <c r="J76" s="248"/>
    </row>
    <row r="77" spans="1:12" ht="24" customHeight="1" x14ac:dyDescent="0.2">
      <c r="A77" s="259"/>
      <c r="B77" s="230"/>
      <c r="C77" s="261"/>
      <c r="D77" s="129"/>
      <c r="E77" s="129"/>
      <c r="F77" s="129"/>
      <c r="G77" s="129"/>
      <c r="H77" s="248"/>
      <c r="I77" s="248"/>
      <c r="J77" s="248"/>
    </row>
    <row r="78" spans="1:12" ht="52.5" customHeight="1" x14ac:dyDescent="0.2">
      <c r="A78" s="259"/>
      <c r="B78" s="68" t="s">
        <v>319</v>
      </c>
      <c r="C78" s="262"/>
      <c r="D78" s="66" t="s">
        <v>381</v>
      </c>
      <c r="E78" s="66" t="s">
        <v>382</v>
      </c>
      <c r="F78" s="66" t="s">
        <v>383</v>
      </c>
      <c r="G78" s="66" t="s">
        <v>384</v>
      </c>
      <c r="H78" s="249"/>
      <c r="I78" s="249"/>
      <c r="J78" s="249"/>
      <c r="L78" s="186">
        <f>SUM(I75:I84)</f>
        <v>53344.552000000003</v>
      </c>
    </row>
    <row r="79" spans="1:12" ht="34.5" customHeight="1" x14ac:dyDescent="0.25">
      <c r="A79" s="259"/>
      <c r="B79" s="68" t="s">
        <v>400</v>
      </c>
      <c r="C79" s="219" t="s">
        <v>323</v>
      </c>
      <c r="D79" s="129" t="s">
        <v>386</v>
      </c>
      <c r="E79" s="129" t="s">
        <v>370</v>
      </c>
      <c r="F79" s="129" t="s">
        <v>375</v>
      </c>
      <c r="G79" s="129" t="s">
        <v>397</v>
      </c>
      <c r="H79" s="134">
        <v>4263</v>
      </c>
      <c r="I79" s="134">
        <v>4262.6899999999996</v>
      </c>
      <c r="J79" s="134">
        <v>4262.6899999999996</v>
      </c>
    </row>
    <row r="80" spans="1:12" ht="33" customHeight="1" x14ac:dyDescent="0.25">
      <c r="A80" s="259"/>
      <c r="B80" s="68" t="s">
        <v>401</v>
      </c>
      <c r="C80" s="245"/>
      <c r="D80" s="129" t="s">
        <v>386</v>
      </c>
      <c r="E80" s="129" t="s">
        <v>370</v>
      </c>
      <c r="F80" s="129" t="s">
        <v>375</v>
      </c>
      <c r="G80" s="129" t="s">
        <v>397</v>
      </c>
      <c r="H80" s="134">
        <v>225</v>
      </c>
      <c r="I80" s="134">
        <v>221.23</v>
      </c>
      <c r="J80" s="134">
        <v>221.23</v>
      </c>
    </row>
    <row r="81" spans="1:12" ht="31.5" x14ac:dyDescent="0.25">
      <c r="A81" s="259"/>
      <c r="B81" s="68" t="s">
        <v>404</v>
      </c>
      <c r="C81" s="245"/>
      <c r="D81" s="129" t="s">
        <v>386</v>
      </c>
      <c r="E81" s="129" t="s">
        <v>370</v>
      </c>
      <c r="F81" s="129" t="s">
        <v>375</v>
      </c>
      <c r="G81" s="129" t="s">
        <v>397</v>
      </c>
      <c r="H81" s="134">
        <v>569.09</v>
      </c>
      <c r="I81" s="134">
        <v>566.67999999999995</v>
      </c>
      <c r="J81" s="134">
        <v>566.67999999999995</v>
      </c>
    </row>
    <row r="82" spans="1:12" ht="31.5" x14ac:dyDescent="0.25">
      <c r="A82" s="259"/>
      <c r="B82" s="68" t="s">
        <v>402</v>
      </c>
      <c r="C82" s="245"/>
      <c r="D82" s="129" t="s">
        <v>386</v>
      </c>
      <c r="E82" s="129" t="s">
        <v>370</v>
      </c>
      <c r="F82" s="129" t="s">
        <v>375</v>
      </c>
      <c r="G82" s="129" t="s">
        <v>397</v>
      </c>
      <c r="H82" s="134">
        <v>3333.9119999999998</v>
      </c>
      <c r="I82" s="134">
        <v>3333.9119999999998</v>
      </c>
      <c r="J82" s="134">
        <v>3333.91</v>
      </c>
    </row>
    <row r="83" spans="1:12" ht="47.25" x14ac:dyDescent="0.25">
      <c r="A83" s="259"/>
      <c r="B83" s="68" t="s">
        <v>403</v>
      </c>
      <c r="C83" s="245"/>
      <c r="D83" s="129" t="s">
        <v>386</v>
      </c>
      <c r="E83" s="129" t="s">
        <v>370</v>
      </c>
      <c r="F83" s="129" t="s">
        <v>375</v>
      </c>
      <c r="G83" s="129" t="s">
        <v>397</v>
      </c>
      <c r="H83" s="134">
        <v>1195</v>
      </c>
      <c r="I83" s="134">
        <v>1194.44</v>
      </c>
      <c r="J83" s="134">
        <v>1194.44</v>
      </c>
    </row>
    <row r="84" spans="1:12" ht="22.5" customHeight="1" x14ac:dyDescent="0.2">
      <c r="A84" s="260"/>
      <c r="B84" s="68" t="s">
        <v>399</v>
      </c>
      <c r="C84" s="246"/>
      <c r="D84" s="129" t="s">
        <v>386</v>
      </c>
      <c r="E84" s="129" t="s">
        <v>370</v>
      </c>
      <c r="F84" s="129" t="s">
        <v>375</v>
      </c>
      <c r="G84" s="129" t="s">
        <v>397</v>
      </c>
      <c r="H84" s="70">
        <v>6680</v>
      </c>
      <c r="I84" s="70">
        <v>6678</v>
      </c>
      <c r="J84" s="70">
        <v>6678</v>
      </c>
    </row>
    <row r="85" spans="1:12" ht="15.75" x14ac:dyDescent="0.2">
      <c r="A85" s="222">
        <v>14</v>
      </c>
      <c r="B85" s="222" t="s">
        <v>279</v>
      </c>
      <c r="C85" s="64" t="s">
        <v>0</v>
      </c>
      <c r="D85" s="129"/>
      <c r="E85" s="129"/>
      <c r="F85" s="129"/>
      <c r="G85" s="129"/>
      <c r="H85" s="106">
        <f>H86+H87+H88+H89+H90+H91+H92</f>
        <v>3160</v>
      </c>
      <c r="I85" s="106">
        <f>I86+I87+I88+I89+I90+I91+I92</f>
        <v>3128.52</v>
      </c>
      <c r="J85" s="106">
        <f>J86+J87+J88+J89+J90+J91+J92</f>
        <v>3128.52</v>
      </c>
      <c r="L85" s="136">
        <f>SUM(J86:J91)</f>
        <v>2434.54</v>
      </c>
    </row>
    <row r="86" spans="1:12" ht="15.75" customHeight="1" x14ac:dyDescent="0.2">
      <c r="A86" s="222"/>
      <c r="B86" s="222"/>
      <c r="C86" s="107" t="s">
        <v>346</v>
      </c>
      <c r="D86" s="129" t="s">
        <v>373</v>
      </c>
      <c r="E86" s="129" t="s">
        <v>369</v>
      </c>
      <c r="F86" s="129" t="s">
        <v>389</v>
      </c>
      <c r="G86" s="129" t="s">
        <v>372</v>
      </c>
      <c r="H86" s="106">
        <v>800</v>
      </c>
      <c r="I86" s="106">
        <v>791.74</v>
      </c>
      <c r="J86" s="106">
        <v>791.74</v>
      </c>
    </row>
    <row r="87" spans="1:12" ht="15.75" x14ac:dyDescent="0.2">
      <c r="A87" s="222"/>
      <c r="B87" s="222"/>
      <c r="C87" s="107" t="s">
        <v>347</v>
      </c>
      <c r="D87" s="122">
        <v>929</v>
      </c>
      <c r="E87" s="122" t="s">
        <v>369</v>
      </c>
      <c r="F87" s="122" t="s">
        <v>389</v>
      </c>
      <c r="G87" s="129">
        <v>244</v>
      </c>
      <c r="H87" s="106">
        <v>545</v>
      </c>
      <c r="I87" s="106">
        <v>544.14</v>
      </c>
      <c r="J87" s="106">
        <v>544.14</v>
      </c>
    </row>
    <row r="88" spans="1:12" ht="15.75" x14ac:dyDescent="0.2">
      <c r="A88" s="222"/>
      <c r="B88" s="222"/>
      <c r="C88" s="107" t="s">
        <v>348</v>
      </c>
      <c r="D88" s="66">
        <v>930</v>
      </c>
      <c r="E88" s="66" t="s">
        <v>369</v>
      </c>
      <c r="F88" s="66" t="s">
        <v>389</v>
      </c>
      <c r="G88" s="66">
        <v>244</v>
      </c>
      <c r="H88" s="106">
        <v>299</v>
      </c>
      <c r="I88" s="106">
        <v>298.33999999999997</v>
      </c>
      <c r="J88" s="106">
        <v>298.33999999999997</v>
      </c>
    </row>
    <row r="89" spans="1:12" ht="15.75" x14ac:dyDescent="0.2">
      <c r="A89" s="222"/>
      <c r="B89" s="222"/>
      <c r="C89" s="107" t="s">
        <v>351</v>
      </c>
      <c r="D89" s="129" t="s">
        <v>377</v>
      </c>
      <c r="E89" s="129" t="s">
        <v>369</v>
      </c>
      <c r="F89" s="129" t="s">
        <v>389</v>
      </c>
      <c r="G89" s="129" t="s">
        <v>372</v>
      </c>
      <c r="H89" s="106">
        <v>315</v>
      </c>
      <c r="I89" s="106">
        <v>314.41000000000003</v>
      </c>
      <c r="J89" s="106">
        <v>314.41000000000003</v>
      </c>
    </row>
    <row r="90" spans="1:12" ht="15.75" x14ac:dyDescent="0.2">
      <c r="A90" s="222"/>
      <c r="B90" s="222"/>
      <c r="C90" s="107" t="s">
        <v>349</v>
      </c>
      <c r="D90" s="129" t="s">
        <v>378</v>
      </c>
      <c r="E90" s="129" t="s">
        <v>369</v>
      </c>
      <c r="F90" s="129" t="s">
        <v>389</v>
      </c>
      <c r="G90" s="129" t="s">
        <v>372</v>
      </c>
      <c r="H90" s="106">
        <v>100</v>
      </c>
      <c r="I90" s="106">
        <v>99.85</v>
      </c>
      <c r="J90" s="106">
        <v>99.85</v>
      </c>
    </row>
    <row r="91" spans="1:12" ht="15.75" x14ac:dyDescent="0.2">
      <c r="A91" s="222"/>
      <c r="B91" s="222"/>
      <c r="C91" s="107" t="s">
        <v>350</v>
      </c>
      <c r="D91" s="129" t="s">
        <v>385</v>
      </c>
      <c r="E91" s="129" t="s">
        <v>369</v>
      </c>
      <c r="F91" s="129" t="s">
        <v>389</v>
      </c>
      <c r="G91" s="129" t="s">
        <v>372</v>
      </c>
      <c r="H91" s="106">
        <v>403</v>
      </c>
      <c r="I91" s="106">
        <v>386.06</v>
      </c>
      <c r="J91" s="106">
        <v>386.06</v>
      </c>
    </row>
    <row r="92" spans="1:12" ht="31.5" x14ac:dyDescent="0.2">
      <c r="A92" s="222"/>
      <c r="B92" s="222"/>
      <c r="C92" s="107" t="s">
        <v>55</v>
      </c>
      <c r="D92" s="129" t="s">
        <v>386</v>
      </c>
      <c r="E92" s="129" t="s">
        <v>370</v>
      </c>
      <c r="F92" s="129" t="s">
        <v>389</v>
      </c>
      <c r="G92" s="129" t="s">
        <v>372</v>
      </c>
      <c r="H92" s="106">
        <f>H96+H94</f>
        <v>698</v>
      </c>
      <c r="I92" s="106">
        <f>I94+I96</f>
        <v>693.98</v>
      </c>
      <c r="J92" s="106">
        <v>693.98</v>
      </c>
    </row>
    <row r="93" spans="1:12" ht="15.75" x14ac:dyDescent="0.25">
      <c r="A93" s="222">
        <v>15</v>
      </c>
      <c r="B93" s="222" t="s">
        <v>322</v>
      </c>
      <c r="C93" s="64" t="s">
        <v>0</v>
      </c>
      <c r="D93" s="129"/>
      <c r="E93" s="129"/>
      <c r="F93" s="129"/>
      <c r="G93" s="129"/>
      <c r="H93" s="69">
        <f>H94</f>
        <v>115</v>
      </c>
      <c r="I93" s="69">
        <f>I94</f>
        <v>112.03</v>
      </c>
      <c r="J93" s="69">
        <f>J94</f>
        <v>112.03</v>
      </c>
    </row>
    <row r="94" spans="1:12" ht="31.5" x14ac:dyDescent="0.2">
      <c r="A94" s="228"/>
      <c r="B94" s="228"/>
      <c r="C94" s="107" t="s">
        <v>55</v>
      </c>
      <c r="D94" s="129">
        <v>917</v>
      </c>
      <c r="E94" s="129" t="s">
        <v>370</v>
      </c>
      <c r="F94" s="129" t="s">
        <v>371</v>
      </c>
      <c r="G94" s="129" t="s">
        <v>372</v>
      </c>
      <c r="H94" s="106">
        <v>115</v>
      </c>
      <c r="I94" s="106">
        <v>112.03</v>
      </c>
      <c r="J94" s="106">
        <v>112.03</v>
      </c>
    </row>
    <row r="95" spans="1:12" ht="15.75" x14ac:dyDescent="0.2">
      <c r="A95" s="215">
        <v>16</v>
      </c>
      <c r="B95" s="215" t="s">
        <v>357</v>
      </c>
      <c r="C95" s="64" t="s">
        <v>0</v>
      </c>
      <c r="D95" s="129"/>
      <c r="E95" s="129"/>
      <c r="F95" s="129"/>
      <c r="G95" s="129"/>
      <c r="H95" s="106">
        <f>SUM(H96:H102)</f>
        <v>3045</v>
      </c>
      <c r="I95" s="106">
        <f>SUM(I96:I102)</f>
        <v>3016.49</v>
      </c>
      <c r="J95" s="106">
        <f>J96+J97+J98+J99+J100+J101+J102</f>
        <v>3016.49</v>
      </c>
    </row>
    <row r="96" spans="1:12" ht="31.5" x14ac:dyDescent="0.2">
      <c r="A96" s="226"/>
      <c r="B96" s="226"/>
      <c r="C96" s="107" t="s">
        <v>55</v>
      </c>
      <c r="D96" s="129" t="s">
        <v>386</v>
      </c>
      <c r="E96" s="129" t="s">
        <v>370</v>
      </c>
      <c r="F96" s="129" t="s">
        <v>371</v>
      </c>
      <c r="G96" s="129" t="s">
        <v>372</v>
      </c>
      <c r="H96" s="106">
        <v>583</v>
      </c>
      <c r="I96" s="106">
        <v>581.95000000000005</v>
      </c>
      <c r="J96" s="106">
        <v>581.95000000000005</v>
      </c>
    </row>
    <row r="97" spans="1:12" ht="15.75" x14ac:dyDescent="0.2">
      <c r="A97" s="265"/>
      <c r="B97" s="265"/>
      <c r="C97" s="107" t="s">
        <v>311</v>
      </c>
      <c r="D97" s="129" t="s">
        <v>373</v>
      </c>
      <c r="E97" s="129" t="s">
        <v>369</v>
      </c>
      <c r="F97" s="129" t="s">
        <v>371</v>
      </c>
      <c r="G97" s="129" t="s">
        <v>372</v>
      </c>
      <c r="H97" s="106">
        <v>800</v>
      </c>
      <c r="I97" s="106">
        <v>791.74</v>
      </c>
      <c r="J97" s="106">
        <v>791.74</v>
      </c>
    </row>
    <row r="98" spans="1:12" ht="15.75" x14ac:dyDescent="0.2">
      <c r="A98" s="265"/>
      <c r="B98" s="265"/>
      <c r="C98" s="107" t="s">
        <v>313</v>
      </c>
      <c r="D98" s="122">
        <v>929</v>
      </c>
      <c r="E98" s="122" t="s">
        <v>369</v>
      </c>
      <c r="F98" s="129" t="s">
        <v>371</v>
      </c>
      <c r="G98" s="129">
        <v>244</v>
      </c>
      <c r="H98" s="106">
        <v>545</v>
      </c>
      <c r="I98" s="106">
        <v>544.14</v>
      </c>
      <c r="J98" s="106">
        <v>544.14</v>
      </c>
    </row>
    <row r="99" spans="1:12" ht="15.75" x14ac:dyDescent="0.2">
      <c r="A99" s="265"/>
      <c r="B99" s="265"/>
      <c r="C99" s="107" t="s">
        <v>307</v>
      </c>
      <c r="D99" s="66">
        <v>930</v>
      </c>
      <c r="E99" s="66" t="s">
        <v>369</v>
      </c>
      <c r="F99" s="129" t="s">
        <v>371</v>
      </c>
      <c r="G99" s="66">
        <v>244</v>
      </c>
      <c r="H99" s="106">
        <v>299</v>
      </c>
      <c r="I99" s="106">
        <v>298.33999999999997</v>
      </c>
      <c r="J99" s="106">
        <v>298.33999999999997</v>
      </c>
      <c r="L99" s="136"/>
    </row>
    <row r="100" spans="1:12" ht="15.75" x14ac:dyDescent="0.2">
      <c r="A100" s="265"/>
      <c r="B100" s="265"/>
      <c r="C100" s="107" t="s">
        <v>314</v>
      </c>
      <c r="D100" s="129" t="s">
        <v>377</v>
      </c>
      <c r="E100" s="129" t="s">
        <v>369</v>
      </c>
      <c r="F100" s="129" t="s">
        <v>371</v>
      </c>
      <c r="G100" s="129" t="s">
        <v>372</v>
      </c>
      <c r="H100" s="106">
        <v>315</v>
      </c>
      <c r="I100" s="106">
        <v>314.41000000000003</v>
      </c>
      <c r="J100" s="106">
        <v>314.41000000000003</v>
      </c>
    </row>
    <row r="101" spans="1:12" ht="15.75" x14ac:dyDescent="0.2">
      <c r="A101" s="265"/>
      <c r="B101" s="265"/>
      <c r="C101" s="107" t="s">
        <v>315</v>
      </c>
      <c r="D101" s="129" t="s">
        <v>378</v>
      </c>
      <c r="E101" s="129" t="s">
        <v>369</v>
      </c>
      <c r="F101" s="129" t="s">
        <v>371</v>
      </c>
      <c r="G101" s="129" t="s">
        <v>372</v>
      </c>
      <c r="H101" s="106">
        <v>100</v>
      </c>
      <c r="I101" s="106">
        <v>99.85</v>
      </c>
      <c r="J101" s="106">
        <v>99.85</v>
      </c>
    </row>
    <row r="102" spans="1:12" ht="27" customHeight="1" x14ac:dyDescent="0.2">
      <c r="A102" s="265"/>
      <c r="B102" s="265"/>
      <c r="C102" s="107" t="s">
        <v>310</v>
      </c>
      <c r="D102" s="129" t="s">
        <v>385</v>
      </c>
      <c r="E102" s="129" t="s">
        <v>369</v>
      </c>
      <c r="F102" s="129" t="s">
        <v>371</v>
      </c>
      <c r="G102" s="129" t="s">
        <v>372</v>
      </c>
      <c r="H102" s="106">
        <v>403</v>
      </c>
      <c r="I102" s="106">
        <v>386.06</v>
      </c>
      <c r="J102" s="106">
        <v>386.06</v>
      </c>
    </row>
    <row r="103" spans="1:12" ht="15.75" x14ac:dyDescent="0.2">
      <c r="A103" s="230">
        <v>17</v>
      </c>
      <c r="B103" s="208" t="s">
        <v>290</v>
      </c>
      <c r="C103" s="64" t="s">
        <v>0</v>
      </c>
      <c r="D103" s="129"/>
      <c r="E103" s="129"/>
      <c r="F103" s="129"/>
      <c r="G103" s="129"/>
      <c r="H103" s="106">
        <v>0</v>
      </c>
      <c r="I103" s="106">
        <v>0</v>
      </c>
      <c r="J103" s="106">
        <v>0</v>
      </c>
    </row>
    <row r="104" spans="1:12" ht="43.5" customHeight="1" x14ac:dyDescent="0.2">
      <c r="A104" s="230"/>
      <c r="B104" s="230"/>
      <c r="C104" s="107" t="s">
        <v>280</v>
      </c>
      <c r="D104" s="129"/>
      <c r="E104" s="129"/>
      <c r="F104" s="129"/>
      <c r="G104" s="129"/>
      <c r="H104" s="106">
        <v>0</v>
      </c>
      <c r="I104" s="106">
        <v>0</v>
      </c>
      <c r="J104" s="106">
        <v>0</v>
      </c>
    </row>
    <row r="105" spans="1:12" ht="27" customHeight="1" x14ac:dyDescent="0.2">
      <c r="A105" s="230">
        <v>18</v>
      </c>
      <c r="B105" s="208" t="s">
        <v>281</v>
      </c>
      <c r="C105" s="64" t="s">
        <v>0</v>
      </c>
      <c r="D105" s="129"/>
      <c r="E105" s="129"/>
      <c r="F105" s="129"/>
      <c r="G105" s="129"/>
      <c r="H105" s="106">
        <v>0</v>
      </c>
      <c r="I105" s="106">
        <v>0</v>
      </c>
      <c r="J105" s="106">
        <v>0</v>
      </c>
    </row>
    <row r="106" spans="1:12" ht="33" customHeight="1" x14ac:dyDescent="0.2">
      <c r="A106" s="230"/>
      <c r="B106" s="228"/>
      <c r="C106" s="72" t="s">
        <v>282</v>
      </c>
      <c r="D106" s="129"/>
      <c r="E106" s="129"/>
      <c r="F106" s="129"/>
      <c r="G106" s="129"/>
      <c r="H106" s="106">
        <v>0</v>
      </c>
      <c r="I106" s="106">
        <v>0</v>
      </c>
      <c r="J106" s="106">
        <v>0</v>
      </c>
    </row>
    <row r="107" spans="1:12" ht="39.75" customHeight="1" x14ac:dyDescent="0.25">
      <c r="A107" s="222">
        <v>19</v>
      </c>
      <c r="B107" s="222" t="s">
        <v>356</v>
      </c>
      <c r="C107" s="73" t="s">
        <v>0</v>
      </c>
      <c r="D107" s="129"/>
      <c r="E107" s="129"/>
      <c r="F107" s="129"/>
      <c r="G107" s="129"/>
      <c r="H107" s="69">
        <f>H108</f>
        <v>0</v>
      </c>
      <c r="I107" s="69">
        <f>I108</f>
        <v>0</v>
      </c>
      <c r="J107" s="69">
        <f>J108</f>
        <v>0</v>
      </c>
    </row>
    <row r="108" spans="1:12" ht="250.5" customHeight="1" x14ac:dyDescent="0.2">
      <c r="A108" s="222"/>
      <c r="B108" s="222"/>
      <c r="C108" s="107" t="s">
        <v>55</v>
      </c>
      <c r="D108" s="129" t="s">
        <v>386</v>
      </c>
      <c r="E108" s="129" t="s">
        <v>370</v>
      </c>
      <c r="F108" s="129" t="s">
        <v>371</v>
      </c>
      <c r="G108" s="129" t="s">
        <v>372</v>
      </c>
      <c r="H108" s="106">
        <v>0</v>
      </c>
      <c r="I108" s="106">
        <v>0</v>
      </c>
      <c r="J108" s="106">
        <v>0</v>
      </c>
    </row>
    <row r="109" spans="1:12" ht="30" customHeight="1" x14ac:dyDescent="0.2">
      <c r="A109" s="222">
        <v>20</v>
      </c>
      <c r="B109" s="222" t="s">
        <v>285</v>
      </c>
      <c r="C109" s="64" t="s">
        <v>0</v>
      </c>
      <c r="D109" s="129"/>
      <c r="E109" s="129"/>
      <c r="F109" s="129"/>
      <c r="G109" s="129"/>
      <c r="H109" s="106">
        <v>0</v>
      </c>
      <c r="I109" s="106">
        <v>0</v>
      </c>
      <c r="J109" s="106">
        <v>0</v>
      </c>
    </row>
    <row r="110" spans="1:12" ht="54.75" customHeight="1" x14ac:dyDescent="0.2">
      <c r="A110" s="230"/>
      <c r="B110" s="230"/>
      <c r="C110" s="234" t="s">
        <v>283</v>
      </c>
      <c r="D110" s="129"/>
      <c r="E110" s="129"/>
      <c r="F110" s="129"/>
      <c r="G110" s="129"/>
      <c r="H110" s="236">
        <v>0</v>
      </c>
      <c r="I110" s="236">
        <v>0</v>
      </c>
      <c r="J110" s="236">
        <v>0</v>
      </c>
    </row>
    <row r="111" spans="1:12" ht="101.25" hidden="1" customHeight="1" x14ac:dyDescent="0.2">
      <c r="A111" s="230"/>
      <c r="B111" s="230"/>
      <c r="C111" s="229"/>
      <c r="D111" s="129"/>
      <c r="E111" s="129"/>
      <c r="F111" s="129"/>
      <c r="G111" s="129"/>
      <c r="H111" s="229"/>
      <c r="I111" s="229"/>
      <c r="J111" s="229"/>
    </row>
    <row r="112" spans="1:12" ht="30" customHeight="1" x14ac:dyDescent="0.2">
      <c r="A112" s="222">
        <v>21</v>
      </c>
      <c r="B112" s="222" t="s">
        <v>284</v>
      </c>
      <c r="C112" s="64" t="s">
        <v>0</v>
      </c>
      <c r="D112" s="129"/>
      <c r="E112" s="129"/>
      <c r="F112" s="129"/>
      <c r="G112" s="129"/>
      <c r="H112" s="106">
        <v>0</v>
      </c>
      <c r="I112" s="106">
        <v>0</v>
      </c>
      <c r="J112" s="106">
        <v>0</v>
      </c>
    </row>
    <row r="113" spans="1:12" ht="88.5" hidden="1" customHeight="1" x14ac:dyDescent="0.2">
      <c r="A113" s="230"/>
      <c r="B113" s="230"/>
      <c r="C113" s="64"/>
      <c r="D113" s="129"/>
      <c r="E113" s="129"/>
      <c r="F113" s="129"/>
      <c r="G113" s="129"/>
      <c r="H113" s="106"/>
      <c r="I113" s="106"/>
      <c r="J113" s="106"/>
    </row>
    <row r="114" spans="1:12" ht="31.5" customHeight="1" x14ac:dyDescent="0.2">
      <c r="A114" s="230"/>
      <c r="B114" s="230"/>
      <c r="C114" s="107" t="s">
        <v>283</v>
      </c>
      <c r="D114" s="129"/>
      <c r="E114" s="129"/>
      <c r="F114" s="129"/>
      <c r="G114" s="129"/>
      <c r="H114" s="106">
        <v>0</v>
      </c>
      <c r="I114" s="106">
        <v>0</v>
      </c>
      <c r="J114" s="106">
        <v>0</v>
      </c>
    </row>
    <row r="115" spans="1:12" ht="30" customHeight="1" x14ac:dyDescent="0.2">
      <c r="A115" s="222">
        <v>22</v>
      </c>
      <c r="B115" s="222" t="s">
        <v>286</v>
      </c>
      <c r="C115" s="64" t="s">
        <v>0</v>
      </c>
      <c r="D115" s="129"/>
      <c r="E115" s="129"/>
      <c r="F115" s="129"/>
      <c r="G115" s="129"/>
      <c r="H115" s="106">
        <v>0</v>
      </c>
      <c r="I115" s="106">
        <v>0</v>
      </c>
      <c r="J115" s="106">
        <v>0</v>
      </c>
    </row>
    <row r="116" spans="1:12" ht="38.25" customHeight="1" x14ac:dyDescent="0.2">
      <c r="A116" s="230"/>
      <c r="B116" s="230"/>
      <c r="C116" s="107" t="s">
        <v>283</v>
      </c>
      <c r="D116" s="129"/>
      <c r="E116" s="129"/>
      <c r="F116" s="129"/>
      <c r="G116" s="129"/>
      <c r="H116" s="106">
        <v>0</v>
      </c>
      <c r="I116" s="106">
        <v>0</v>
      </c>
      <c r="J116" s="106">
        <v>0</v>
      </c>
    </row>
    <row r="117" spans="1:12" ht="28.5" customHeight="1" x14ac:dyDescent="0.2">
      <c r="A117" s="208">
        <v>23</v>
      </c>
      <c r="B117" s="208" t="s">
        <v>238</v>
      </c>
      <c r="C117" s="79" t="s">
        <v>0</v>
      </c>
      <c r="D117" s="129"/>
      <c r="E117" s="129"/>
      <c r="F117" s="129"/>
      <c r="G117" s="129"/>
      <c r="H117" s="80">
        <f>SUM(H118:H120)</f>
        <v>2310.9999999999995</v>
      </c>
      <c r="I117" s="80">
        <f>SUM(I118:I120)</f>
        <v>2310.38</v>
      </c>
      <c r="J117" s="80">
        <f>SUM(J118:J120)</f>
        <v>2310.38</v>
      </c>
    </row>
    <row r="118" spans="1:12" ht="45" customHeight="1" x14ac:dyDescent="0.2">
      <c r="A118" s="208"/>
      <c r="B118" s="208"/>
      <c r="C118" s="107" t="s">
        <v>55</v>
      </c>
      <c r="D118" s="129" t="s">
        <v>386</v>
      </c>
      <c r="E118" s="129" t="s">
        <v>370</v>
      </c>
      <c r="F118" s="129" t="s">
        <v>376</v>
      </c>
      <c r="G118" s="129" t="s">
        <v>372</v>
      </c>
      <c r="H118" s="106">
        <f>H122+H125+H126+H129+H131+H140+H142</f>
        <v>2210.9999999999995</v>
      </c>
      <c r="I118" s="106">
        <v>2210.48</v>
      </c>
      <c r="J118" s="185">
        <f>J142+J140+J131+J129+J126+J125+J122</f>
        <v>2210.48</v>
      </c>
      <c r="L118" s="136">
        <f>J142+J140+J131+J129+J125+J122</f>
        <v>1439.98</v>
      </c>
    </row>
    <row r="119" spans="1:12" ht="30" customHeight="1" x14ac:dyDescent="0.2">
      <c r="A119" s="208"/>
      <c r="B119" s="208"/>
      <c r="C119" s="107" t="s">
        <v>310</v>
      </c>
      <c r="D119" s="129" t="s">
        <v>385</v>
      </c>
      <c r="E119" s="129" t="s">
        <v>369</v>
      </c>
      <c r="F119" s="129" t="s">
        <v>371</v>
      </c>
      <c r="G119" s="129" t="s">
        <v>372</v>
      </c>
      <c r="H119" s="106">
        <f>H127</f>
        <v>100</v>
      </c>
      <c r="I119" s="106">
        <f>I127</f>
        <v>99.9</v>
      </c>
      <c r="J119" s="106">
        <f>J127</f>
        <v>99.9</v>
      </c>
    </row>
    <row r="120" spans="1:12" ht="22.5" customHeight="1" x14ac:dyDescent="0.2">
      <c r="A120" s="208"/>
      <c r="B120" s="208"/>
      <c r="C120" s="107" t="s">
        <v>346</v>
      </c>
      <c r="D120" s="129" t="s">
        <v>373</v>
      </c>
      <c r="E120" s="129" t="s">
        <v>369</v>
      </c>
      <c r="F120" s="129" t="s">
        <v>376</v>
      </c>
      <c r="G120" s="129" t="s">
        <v>372</v>
      </c>
      <c r="H120" s="106">
        <v>0</v>
      </c>
      <c r="I120" s="106">
        <v>0</v>
      </c>
      <c r="J120" s="106">
        <v>0</v>
      </c>
    </row>
    <row r="121" spans="1:12" ht="26.25" customHeight="1" x14ac:dyDescent="0.2">
      <c r="A121" s="222">
        <v>24</v>
      </c>
      <c r="B121" s="222" t="s">
        <v>239</v>
      </c>
      <c r="C121" s="64" t="s">
        <v>0</v>
      </c>
      <c r="D121" s="129"/>
      <c r="E121" s="129"/>
      <c r="F121" s="129"/>
      <c r="G121" s="129"/>
      <c r="H121" s="106">
        <f>H122</f>
        <v>32</v>
      </c>
      <c r="I121" s="106">
        <f>I122</f>
        <v>31.88</v>
      </c>
      <c r="J121" s="106">
        <v>31.88</v>
      </c>
    </row>
    <row r="122" spans="1:12" ht="75" customHeight="1" x14ac:dyDescent="0.2">
      <c r="A122" s="222"/>
      <c r="B122" s="222"/>
      <c r="C122" s="234" t="s">
        <v>55</v>
      </c>
      <c r="D122" s="129" t="s">
        <v>386</v>
      </c>
      <c r="E122" s="129" t="s">
        <v>370</v>
      </c>
      <c r="F122" s="129" t="s">
        <v>376</v>
      </c>
      <c r="G122" s="129" t="s">
        <v>372</v>
      </c>
      <c r="H122" s="236">
        <v>32</v>
      </c>
      <c r="I122" s="236">
        <v>31.88</v>
      </c>
      <c r="J122" s="252">
        <v>31.88</v>
      </c>
    </row>
    <row r="123" spans="1:12" ht="23.25" hidden="1" customHeight="1" x14ac:dyDescent="0.2">
      <c r="A123" s="222"/>
      <c r="B123" s="222"/>
      <c r="C123" s="229"/>
      <c r="D123" s="129"/>
      <c r="E123" s="129"/>
      <c r="F123" s="129"/>
      <c r="G123" s="129"/>
      <c r="H123" s="235"/>
      <c r="I123" s="235"/>
      <c r="J123" s="253"/>
    </row>
    <row r="124" spans="1:12" ht="29.25" customHeight="1" x14ac:dyDescent="0.2">
      <c r="A124" s="215">
        <v>25</v>
      </c>
      <c r="B124" s="215" t="s">
        <v>359</v>
      </c>
      <c r="C124" s="64" t="s">
        <v>0</v>
      </c>
      <c r="D124" s="129"/>
      <c r="E124" s="129"/>
      <c r="F124" s="129"/>
      <c r="G124" s="129"/>
      <c r="H124" s="106">
        <f>SUM(H125:H127)</f>
        <v>1371.1</v>
      </c>
      <c r="I124" s="106">
        <v>1371</v>
      </c>
      <c r="J124" s="106">
        <f>SUM(J125:J127)</f>
        <v>1371</v>
      </c>
    </row>
    <row r="125" spans="1:12" ht="47.25" customHeight="1" x14ac:dyDescent="0.2">
      <c r="A125" s="216"/>
      <c r="B125" s="216"/>
      <c r="C125" s="107" t="s">
        <v>55</v>
      </c>
      <c r="D125" s="129" t="s">
        <v>386</v>
      </c>
      <c r="E125" s="129" t="s">
        <v>370</v>
      </c>
      <c r="F125" s="129" t="s">
        <v>376</v>
      </c>
      <c r="G125" s="129" t="s">
        <v>372</v>
      </c>
      <c r="H125" s="106">
        <v>500.6</v>
      </c>
      <c r="I125" s="106">
        <v>500.6</v>
      </c>
      <c r="J125" s="106">
        <v>500.6</v>
      </c>
    </row>
    <row r="126" spans="1:12" ht="54.75" customHeight="1" x14ac:dyDescent="0.2">
      <c r="A126" s="263"/>
      <c r="B126" s="263"/>
      <c r="C126" s="107" t="s">
        <v>323</v>
      </c>
      <c r="D126" s="129" t="s">
        <v>386</v>
      </c>
      <c r="E126" s="129" t="s">
        <v>370</v>
      </c>
      <c r="F126" s="129" t="s">
        <v>398</v>
      </c>
      <c r="G126" s="129" t="s">
        <v>397</v>
      </c>
      <c r="H126" s="106">
        <v>770.5</v>
      </c>
      <c r="I126" s="106">
        <v>770.5</v>
      </c>
      <c r="J126" s="106">
        <v>770.5</v>
      </c>
    </row>
    <row r="127" spans="1:12" ht="32.25" customHeight="1" x14ac:dyDescent="0.2">
      <c r="A127" s="264"/>
      <c r="B127" s="264"/>
      <c r="C127" s="107" t="s">
        <v>310</v>
      </c>
      <c r="D127" s="129" t="s">
        <v>385</v>
      </c>
      <c r="E127" s="129" t="s">
        <v>369</v>
      </c>
      <c r="F127" s="129" t="s">
        <v>371</v>
      </c>
      <c r="G127" s="129" t="s">
        <v>372</v>
      </c>
      <c r="H127" s="106">
        <v>100</v>
      </c>
      <c r="I127" s="106">
        <v>99.9</v>
      </c>
      <c r="J127" s="106">
        <v>99.9</v>
      </c>
    </row>
    <row r="128" spans="1:12" ht="33" customHeight="1" x14ac:dyDescent="0.2">
      <c r="A128" s="222">
        <v>26</v>
      </c>
      <c r="B128" s="222" t="s">
        <v>240</v>
      </c>
      <c r="C128" s="64" t="s">
        <v>0</v>
      </c>
      <c r="D128" s="129"/>
      <c r="E128" s="129"/>
      <c r="F128" s="129"/>
      <c r="G128" s="129"/>
      <c r="H128" s="106">
        <f>H129</f>
        <v>97.5</v>
      </c>
      <c r="I128" s="106">
        <f>I129</f>
        <v>97.2</v>
      </c>
      <c r="J128" s="106">
        <f>J129</f>
        <v>97.2</v>
      </c>
    </row>
    <row r="129" spans="1:10" ht="67.5" customHeight="1" x14ac:dyDescent="0.2">
      <c r="A129" s="222"/>
      <c r="B129" s="222"/>
      <c r="C129" s="107" t="s">
        <v>55</v>
      </c>
      <c r="D129" s="129" t="s">
        <v>386</v>
      </c>
      <c r="E129" s="129" t="s">
        <v>370</v>
      </c>
      <c r="F129" s="129" t="s">
        <v>376</v>
      </c>
      <c r="G129" s="129" t="s">
        <v>372</v>
      </c>
      <c r="H129" s="106">
        <v>97.5</v>
      </c>
      <c r="I129" s="106">
        <v>97.2</v>
      </c>
      <c r="J129" s="106">
        <v>97.2</v>
      </c>
    </row>
    <row r="130" spans="1:10" ht="34.5" customHeight="1" x14ac:dyDescent="0.2">
      <c r="A130" s="222">
        <v>27</v>
      </c>
      <c r="B130" s="222" t="s">
        <v>241</v>
      </c>
      <c r="C130" s="64" t="s">
        <v>0</v>
      </c>
      <c r="D130" s="129"/>
      <c r="E130" s="129"/>
      <c r="F130" s="129"/>
      <c r="G130" s="129"/>
      <c r="H130" s="106">
        <f>H131</f>
        <v>361.3</v>
      </c>
      <c r="I130" s="106">
        <f>I131</f>
        <v>361.25</v>
      </c>
      <c r="J130" s="106">
        <f>J131</f>
        <v>361.25</v>
      </c>
    </row>
    <row r="131" spans="1:10" ht="48" customHeight="1" x14ac:dyDescent="0.2">
      <c r="A131" s="222"/>
      <c r="B131" s="222"/>
      <c r="C131" s="107" t="s">
        <v>55</v>
      </c>
      <c r="D131" s="129" t="s">
        <v>386</v>
      </c>
      <c r="E131" s="129" t="s">
        <v>370</v>
      </c>
      <c r="F131" s="129" t="s">
        <v>376</v>
      </c>
      <c r="G131" s="129" t="s">
        <v>372</v>
      </c>
      <c r="H131" s="106">
        <v>361.3</v>
      </c>
      <c r="I131" s="106">
        <v>361.25</v>
      </c>
      <c r="J131" s="106">
        <v>361.25</v>
      </c>
    </row>
    <row r="132" spans="1:10" ht="35.25" customHeight="1" x14ac:dyDescent="0.2">
      <c r="A132" s="222">
        <v>28</v>
      </c>
      <c r="B132" s="103" t="s">
        <v>242</v>
      </c>
      <c r="C132" s="64" t="s">
        <v>0</v>
      </c>
      <c r="D132" s="129"/>
      <c r="E132" s="129"/>
      <c r="F132" s="129"/>
      <c r="G132" s="129"/>
      <c r="H132" s="106">
        <f>H1285</f>
        <v>0</v>
      </c>
      <c r="I132" s="106">
        <v>0</v>
      </c>
      <c r="J132" s="106">
        <v>0</v>
      </c>
    </row>
    <row r="133" spans="1:10" ht="21" customHeight="1" x14ac:dyDescent="0.2">
      <c r="A133" s="230"/>
      <c r="B133" s="258" t="s">
        <v>182</v>
      </c>
      <c r="C133" s="229"/>
      <c r="D133" s="129" t="s">
        <v>373</v>
      </c>
      <c r="E133" s="129" t="s">
        <v>369</v>
      </c>
      <c r="F133" s="129" t="s">
        <v>376</v>
      </c>
      <c r="G133" s="129" t="s">
        <v>372</v>
      </c>
      <c r="H133" s="254">
        <v>0</v>
      </c>
      <c r="I133" s="254">
        <v>0</v>
      </c>
      <c r="J133" s="254">
        <v>0</v>
      </c>
    </row>
    <row r="134" spans="1:10" ht="6" hidden="1" customHeight="1" x14ac:dyDescent="0.2">
      <c r="A134" s="230"/>
      <c r="B134" s="230"/>
      <c r="C134" s="229"/>
      <c r="D134" s="129"/>
      <c r="E134" s="129"/>
      <c r="F134" s="129"/>
      <c r="G134" s="129"/>
      <c r="H134" s="254"/>
      <c r="I134" s="254"/>
      <c r="J134" s="254"/>
    </row>
    <row r="135" spans="1:10" ht="33.75" customHeight="1" x14ac:dyDescent="0.2">
      <c r="A135" s="222">
        <v>29</v>
      </c>
      <c r="B135" s="222" t="s">
        <v>355</v>
      </c>
      <c r="C135" s="64" t="s">
        <v>0</v>
      </c>
      <c r="D135" s="129"/>
      <c r="E135" s="129"/>
      <c r="F135" s="129"/>
      <c r="G135" s="129"/>
      <c r="H135" s="106">
        <f>H136+H138</f>
        <v>0</v>
      </c>
      <c r="I135" s="106">
        <f>I136+I138</f>
        <v>0</v>
      </c>
      <c r="J135" s="106">
        <f>J136+J138</f>
        <v>0</v>
      </c>
    </row>
    <row r="136" spans="1:10" ht="33.75" customHeight="1" x14ac:dyDescent="0.2">
      <c r="A136" s="222"/>
      <c r="B136" s="222"/>
      <c r="C136" s="234" t="s">
        <v>55</v>
      </c>
      <c r="D136" s="129"/>
      <c r="E136" s="129"/>
      <c r="F136" s="129"/>
      <c r="G136" s="129"/>
      <c r="H136" s="243">
        <v>0</v>
      </c>
      <c r="I136" s="243">
        <v>0</v>
      </c>
      <c r="J136" s="243">
        <v>0</v>
      </c>
    </row>
    <row r="137" spans="1:10" ht="40.5" customHeight="1" x14ac:dyDescent="0.2">
      <c r="A137" s="230"/>
      <c r="B137" s="68" t="s">
        <v>183</v>
      </c>
      <c r="C137" s="229"/>
      <c r="D137" s="129" t="s">
        <v>386</v>
      </c>
      <c r="E137" s="129" t="s">
        <v>370</v>
      </c>
      <c r="F137" s="129" t="s">
        <v>376</v>
      </c>
      <c r="G137" s="129" t="s">
        <v>372</v>
      </c>
      <c r="H137" s="244"/>
      <c r="I137" s="244"/>
      <c r="J137" s="244"/>
    </row>
    <row r="138" spans="1:10" ht="33" customHeight="1" x14ac:dyDescent="0.2">
      <c r="A138" s="230"/>
      <c r="B138" s="68" t="s">
        <v>304</v>
      </c>
      <c r="C138" s="229"/>
      <c r="D138" s="129" t="s">
        <v>386</v>
      </c>
      <c r="E138" s="129" t="s">
        <v>370</v>
      </c>
      <c r="F138" s="129" t="s">
        <v>376</v>
      </c>
      <c r="G138" s="129" t="s">
        <v>372</v>
      </c>
      <c r="H138" s="106">
        <v>0</v>
      </c>
      <c r="I138" s="106">
        <v>0</v>
      </c>
      <c r="J138" s="106">
        <v>0</v>
      </c>
    </row>
    <row r="139" spans="1:10" ht="15.75" x14ac:dyDescent="0.2">
      <c r="A139" s="222">
        <v>30</v>
      </c>
      <c r="B139" s="222" t="s">
        <v>243</v>
      </c>
      <c r="C139" s="64" t="s">
        <v>0</v>
      </c>
      <c r="D139" s="129"/>
      <c r="E139" s="129"/>
      <c r="F139" s="129"/>
      <c r="G139" s="129"/>
      <c r="H139" s="106">
        <f>H140</f>
        <v>328</v>
      </c>
      <c r="I139" s="106">
        <f>I140</f>
        <v>328</v>
      </c>
      <c r="J139" s="106">
        <f>J140</f>
        <v>328</v>
      </c>
    </row>
    <row r="140" spans="1:10" ht="31.5" x14ac:dyDescent="0.2">
      <c r="A140" s="222"/>
      <c r="B140" s="222"/>
      <c r="C140" s="107" t="s">
        <v>55</v>
      </c>
      <c r="D140" s="129" t="s">
        <v>386</v>
      </c>
      <c r="E140" s="129" t="s">
        <v>370</v>
      </c>
      <c r="F140" s="129" t="s">
        <v>376</v>
      </c>
      <c r="G140" s="129" t="s">
        <v>372</v>
      </c>
      <c r="H140" s="106">
        <v>328</v>
      </c>
      <c r="I140" s="106">
        <v>328</v>
      </c>
      <c r="J140" s="106">
        <v>328</v>
      </c>
    </row>
    <row r="141" spans="1:10" ht="15.75" x14ac:dyDescent="0.2">
      <c r="A141" s="222">
        <v>31</v>
      </c>
      <c r="B141" s="222" t="s">
        <v>362</v>
      </c>
      <c r="C141" s="64" t="s">
        <v>0</v>
      </c>
      <c r="D141" s="129"/>
      <c r="E141" s="129"/>
      <c r="F141" s="129"/>
      <c r="G141" s="129"/>
      <c r="H141" s="106">
        <f>H142</f>
        <v>121.1</v>
      </c>
      <c r="I141" s="106">
        <f>I142</f>
        <v>121.05</v>
      </c>
      <c r="J141" s="106">
        <f>J142</f>
        <v>121.05</v>
      </c>
    </row>
    <row r="142" spans="1:10" ht="31.5" x14ac:dyDescent="0.2">
      <c r="A142" s="222"/>
      <c r="B142" s="222"/>
      <c r="C142" s="107" t="s">
        <v>55</v>
      </c>
      <c r="D142" s="129" t="s">
        <v>386</v>
      </c>
      <c r="E142" s="129" t="s">
        <v>370</v>
      </c>
      <c r="F142" s="129" t="s">
        <v>376</v>
      </c>
      <c r="G142" s="129" t="s">
        <v>372</v>
      </c>
      <c r="H142" s="106">
        <v>121.1</v>
      </c>
      <c r="I142" s="106">
        <v>121.05</v>
      </c>
      <c r="J142" s="106">
        <v>121.05</v>
      </c>
    </row>
    <row r="143" spans="1:10" x14ac:dyDescent="0.2">
      <c r="A143" s="49"/>
      <c r="B143" s="49"/>
      <c r="C143" s="75"/>
    </row>
    <row r="144" spans="1:10" x14ac:dyDescent="0.2">
      <c r="A144" s="242"/>
      <c r="B144" s="242"/>
      <c r="C144" s="242"/>
    </row>
    <row r="145" spans="1:11" x14ac:dyDescent="0.2">
      <c r="A145" s="242"/>
      <c r="B145" s="242"/>
      <c r="C145" s="242"/>
    </row>
    <row r="146" spans="1:11" ht="18.75" x14ac:dyDescent="0.25">
      <c r="A146" s="49"/>
      <c r="B146" s="266"/>
      <c r="C146" s="267"/>
      <c r="D146" s="267"/>
      <c r="E146" s="267"/>
      <c r="F146" s="267"/>
      <c r="G146" s="267"/>
      <c r="H146" s="267"/>
      <c r="I146" s="267"/>
      <c r="J146" s="267"/>
      <c r="K146" s="267"/>
    </row>
    <row r="147" spans="1:11" x14ac:dyDescent="0.2">
      <c r="A147" s="49"/>
      <c r="B147" s="49"/>
      <c r="C147" s="75"/>
    </row>
  </sheetData>
  <mergeCells count="104">
    <mergeCell ref="B124:B127"/>
    <mergeCell ref="A124:A127"/>
    <mergeCell ref="A95:A102"/>
    <mergeCell ref="B95:B102"/>
    <mergeCell ref="C79:C84"/>
    <mergeCell ref="B146:K146"/>
    <mergeCell ref="A8:A19"/>
    <mergeCell ref="B8:B19"/>
    <mergeCell ref="A4:A6"/>
    <mergeCell ref="B4:B6"/>
    <mergeCell ref="C4:C6"/>
    <mergeCell ref="D53:D54"/>
    <mergeCell ref="E53:E54"/>
    <mergeCell ref="F53:F54"/>
    <mergeCell ref="A48:A49"/>
    <mergeCell ref="B48:B49"/>
    <mergeCell ref="A50:A51"/>
    <mergeCell ref="B50:B51"/>
    <mergeCell ref="A32:A33"/>
    <mergeCell ref="B32:B33"/>
    <mergeCell ref="A34:A40"/>
    <mergeCell ref="B34:B40"/>
    <mergeCell ref="A41:A47"/>
    <mergeCell ref="B41:B47"/>
    <mergeCell ref="A20:A31"/>
    <mergeCell ref="B20:B31"/>
    <mergeCell ref="C28:C29"/>
    <mergeCell ref="A59:A60"/>
    <mergeCell ref="B59:B60"/>
    <mergeCell ref="A61:A73"/>
    <mergeCell ref="B61:B62"/>
    <mergeCell ref="C62:C73"/>
    <mergeCell ref="A55:A56"/>
    <mergeCell ref="B55:B56"/>
    <mergeCell ref="A57:A58"/>
    <mergeCell ref="B57:B58"/>
    <mergeCell ref="A52:A54"/>
    <mergeCell ref="B52:B54"/>
    <mergeCell ref="C53:C54"/>
    <mergeCell ref="A85:A92"/>
    <mergeCell ref="B85:B92"/>
    <mergeCell ref="A93:A94"/>
    <mergeCell ref="B93:B94"/>
    <mergeCell ref="B74:B77"/>
    <mergeCell ref="A75:A84"/>
    <mergeCell ref="C75:C78"/>
    <mergeCell ref="A112:A114"/>
    <mergeCell ref="B112:B114"/>
    <mergeCell ref="A107:A108"/>
    <mergeCell ref="B107:B108"/>
    <mergeCell ref="A109:A111"/>
    <mergeCell ref="B109:B111"/>
    <mergeCell ref="C110:C111"/>
    <mergeCell ref="A103:A104"/>
    <mergeCell ref="B103:B104"/>
    <mergeCell ref="A105:A106"/>
    <mergeCell ref="B105:B106"/>
    <mergeCell ref="A141:A142"/>
    <mergeCell ref="B141:B142"/>
    <mergeCell ref="A144:C145"/>
    <mergeCell ref="B133:B134"/>
    <mergeCell ref="A135:A138"/>
    <mergeCell ref="B135:B136"/>
    <mergeCell ref="C136:C138"/>
    <mergeCell ref="A132:A134"/>
    <mergeCell ref="C133:C134"/>
    <mergeCell ref="A2:I2"/>
    <mergeCell ref="H4:J5"/>
    <mergeCell ref="H28:H29"/>
    <mergeCell ref="H53:H54"/>
    <mergeCell ref="J28:J29"/>
    <mergeCell ref="J53:J54"/>
    <mergeCell ref="A139:A140"/>
    <mergeCell ref="B139:B140"/>
    <mergeCell ref="A128:A129"/>
    <mergeCell ref="B128:B129"/>
    <mergeCell ref="A130:A131"/>
    <mergeCell ref="B130:B131"/>
    <mergeCell ref="C122:C123"/>
    <mergeCell ref="A115:A116"/>
    <mergeCell ref="B115:B116"/>
    <mergeCell ref="A117:A120"/>
    <mergeCell ref="B117:B120"/>
    <mergeCell ref="A121:A123"/>
    <mergeCell ref="B121:B123"/>
    <mergeCell ref="J136:J137"/>
    <mergeCell ref="D4:G5"/>
    <mergeCell ref="J75:J78"/>
    <mergeCell ref="H136:H137"/>
    <mergeCell ref="I28:I29"/>
    <mergeCell ref="I53:I54"/>
    <mergeCell ref="I75:I78"/>
    <mergeCell ref="I136:I137"/>
    <mergeCell ref="G53:G54"/>
    <mergeCell ref="I110:I111"/>
    <mergeCell ref="J110:J111"/>
    <mergeCell ref="I122:I123"/>
    <mergeCell ref="J122:J123"/>
    <mergeCell ref="I133:I134"/>
    <mergeCell ref="J133:J134"/>
    <mergeCell ref="H75:H78"/>
    <mergeCell ref="H110:H111"/>
    <mergeCell ref="H122:H123"/>
    <mergeCell ref="H133:H134"/>
  </mergeCells>
  <pageMargins left="0.7" right="0.7" top="0.75" bottom="0.75" header="0.3" footer="0.3"/>
  <pageSetup paperSize="9" scale="71" fitToHeight="0" orientation="landscape" r:id="rId1"/>
  <rowBreaks count="6" manualBreakCount="6">
    <brk id="29" max="9" man="1"/>
    <brk id="49" max="9" man="1"/>
    <brk id="69" max="9" man="1"/>
    <brk id="94" max="9" man="1"/>
    <brk id="111" max="9" man="1"/>
    <brk id="131" max="9" man="1"/>
  </rowBreaks>
  <ignoredErrors>
    <ignoredError sqref="J21" formulaRange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2"/>
  <sheetViews>
    <sheetView topLeftCell="A5" zoomScale="86" zoomScaleNormal="86" workbookViewId="0">
      <selection activeCell="I9" sqref="I9"/>
    </sheetView>
  </sheetViews>
  <sheetFormatPr defaultRowHeight="12.75" x14ac:dyDescent="0.2"/>
  <cols>
    <col min="1" max="1" width="9.140625" style="50"/>
    <col min="2" max="2" width="33" style="50" customWidth="1"/>
    <col min="3" max="3" width="45.85546875" style="56" customWidth="1"/>
    <col min="4" max="4" width="12.28515625" style="50" customWidth="1"/>
    <col min="5" max="5" width="14" style="50" customWidth="1"/>
    <col min="6" max="6" width="12.85546875" style="50" customWidth="1"/>
    <col min="7" max="7" width="14.28515625" style="50" customWidth="1"/>
    <col min="8" max="10" width="16.140625" style="50" customWidth="1"/>
    <col min="11" max="11" width="18.85546875" style="180" customWidth="1"/>
    <col min="12" max="12" width="18" style="180" customWidth="1"/>
    <col min="13" max="13" width="39.28515625" style="50" customWidth="1"/>
    <col min="14" max="16384" width="9.140625" style="50"/>
  </cols>
  <sheetData>
    <row r="1" spans="1:13" ht="20.25" x14ac:dyDescent="0.3">
      <c r="D1" s="9"/>
      <c r="E1" s="9"/>
      <c r="F1" s="9"/>
      <c r="G1" s="9"/>
      <c r="H1" s="9"/>
      <c r="I1" s="9"/>
      <c r="J1" s="9"/>
      <c r="K1" s="177"/>
      <c r="L1" s="177"/>
      <c r="M1" s="159" t="s">
        <v>53</v>
      </c>
    </row>
    <row r="2" spans="1:13" s="49" customFormat="1" ht="73.5" customHeight="1" x14ac:dyDescent="0.25">
      <c r="A2" s="214" t="s">
        <v>421</v>
      </c>
      <c r="B2" s="274"/>
      <c r="C2" s="274"/>
      <c r="D2" s="274"/>
      <c r="E2" s="274"/>
      <c r="F2" s="274"/>
      <c r="G2" s="25"/>
      <c r="H2" s="25"/>
      <c r="I2" s="25"/>
      <c r="J2" s="25"/>
      <c r="K2" s="178"/>
      <c r="L2" s="178"/>
      <c r="M2" s="25"/>
    </row>
    <row r="3" spans="1:13" s="49" customFormat="1" ht="15.75" hidden="1" x14ac:dyDescent="0.2">
      <c r="C3" s="75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3" ht="12.75" customHeight="1" x14ac:dyDescent="0.2">
      <c r="A4" s="237" t="s">
        <v>6</v>
      </c>
      <c r="B4" s="239" t="s">
        <v>365</v>
      </c>
      <c r="C4" s="239" t="s">
        <v>43</v>
      </c>
      <c r="D4" s="224" t="s">
        <v>17</v>
      </c>
      <c r="E4" s="256"/>
      <c r="F4" s="224" t="s">
        <v>18</v>
      </c>
      <c r="G4" s="268"/>
      <c r="H4" s="224" t="s">
        <v>45</v>
      </c>
      <c r="I4" s="256"/>
      <c r="J4" s="256"/>
      <c r="K4" s="224" t="s">
        <v>30</v>
      </c>
      <c r="L4" s="269"/>
      <c r="M4" s="224" t="s">
        <v>26</v>
      </c>
    </row>
    <row r="5" spans="1:13" s="97" customFormat="1" ht="42" customHeight="1" x14ac:dyDescent="0.2">
      <c r="A5" s="237"/>
      <c r="B5" s="239"/>
      <c r="C5" s="239"/>
      <c r="D5" s="256"/>
      <c r="E5" s="256"/>
      <c r="F5" s="268"/>
      <c r="G5" s="268"/>
      <c r="H5" s="256"/>
      <c r="I5" s="256"/>
      <c r="J5" s="256"/>
      <c r="K5" s="269"/>
      <c r="L5" s="269"/>
      <c r="M5" s="268"/>
    </row>
    <row r="6" spans="1:13" s="49" customFormat="1" ht="183" customHeight="1" x14ac:dyDescent="0.2">
      <c r="A6" s="238"/>
      <c r="B6" s="240"/>
      <c r="C6" s="240"/>
      <c r="D6" s="112" t="s">
        <v>28</v>
      </c>
      <c r="E6" s="112" t="s">
        <v>29</v>
      </c>
      <c r="F6" s="112" t="s">
        <v>28</v>
      </c>
      <c r="G6" s="112" t="s">
        <v>29</v>
      </c>
      <c r="H6" s="112" t="s">
        <v>46</v>
      </c>
      <c r="I6" s="112" t="s">
        <v>27</v>
      </c>
      <c r="J6" s="112" t="s">
        <v>24</v>
      </c>
      <c r="K6" s="176" t="s">
        <v>19</v>
      </c>
      <c r="L6" s="176" t="s">
        <v>20</v>
      </c>
      <c r="M6" s="268"/>
    </row>
    <row r="7" spans="1:13" s="97" customFormat="1" ht="15.75" x14ac:dyDescent="0.2">
      <c r="A7" s="115">
        <v>1</v>
      </c>
      <c r="B7" s="115">
        <v>2</v>
      </c>
      <c r="C7" s="115">
        <v>3</v>
      </c>
      <c r="D7" s="112">
        <v>4</v>
      </c>
      <c r="E7" s="112">
        <v>5</v>
      </c>
      <c r="F7" s="112">
        <v>6</v>
      </c>
      <c r="G7" s="112">
        <v>7</v>
      </c>
      <c r="H7" s="112">
        <v>8</v>
      </c>
      <c r="I7" s="112">
        <v>9</v>
      </c>
      <c r="J7" s="112">
        <v>10</v>
      </c>
      <c r="K7" s="176">
        <v>11</v>
      </c>
      <c r="L7" s="176">
        <v>12</v>
      </c>
      <c r="M7" s="112">
        <v>13</v>
      </c>
    </row>
    <row r="8" spans="1:13" s="119" customFormat="1" ht="15.75" x14ac:dyDescent="0.25">
      <c r="A8" s="219">
        <v>1</v>
      </c>
      <c r="B8" s="219" t="s">
        <v>134</v>
      </c>
      <c r="C8" s="64" t="s">
        <v>0</v>
      </c>
      <c r="D8" s="77" t="s">
        <v>138</v>
      </c>
      <c r="E8" s="77" t="s">
        <v>139</v>
      </c>
      <c r="F8" s="77" t="s">
        <v>138</v>
      </c>
      <c r="G8" s="77" t="s">
        <v>139</v>
      </c>
      <c r="H8" s="114">
        <f>SUM(H10:H21)</f>
        <v>208360.30000000002</v>
      </c>
      <c r="I8" s="114">
        <f>SUM(I10:I21)</f>
        <v>170236.48</v>
      </c>
      <c r="J8" s="114">
        <f>SUM(J10:J21)</f>
        <v>208255.58000000002</v>
      </c>
      <c r="K8" s="77"/>
      <c r="L8" s="77"/>
      <c r="M8" s="77"/>
    </row>
    <row r="9" spans="1:13" s="119" customFormat="1" ht="15.75" x14ac:dyDescent="0.25">
      <c r="A9" s="220"/>
      <c r="B9" s="220"/>
      <c r="C9" s="64" t="s">
        <v>366</v>
      </c>
      <c r="D9" s="77"/>
      <c r="E9" s="77"/>
      <c r="F9" s="77"/>
      <c r="G9" s="77"/>
      <c r="H9" s="114"/>
      <c r="I9" s="114"/>
      <c r="J9" s="114"/>
      <c r="K9" s="77"/>
      <c r="L9" s="77"/>
      <c r="M9" s="77"/>
    </row>
    <row r="10" spans="1:13" s="49" customFormat="1" ht="31.5" x14ac:dyDescent="0.25">
      <c r="A10" s="220"/>
      <c r="B10" s="220"/>
      <c r="C10" s="113" t="s">
        <v>55</v>
      </c>
      <c r="D10" s="77" t="s">
        <v>138</v>
      </c>
      <c r="E10" s="77" t="s">
        <v>139</v>
      </c>
      <c r="F10" s="77" t="s">
        <v>138</v>
      </c>
      <c r="G10" s="77" t="s">
        <v>139</v>
      </c>
      <c r="H10" s="114">
        <v>84325</v>
      </c>
      <c r="I10" s="114">
        <v>84280.31</v>
      </c>
      <c r="J10" s="114">
        <v>84280.31</v>
      </c>
      <c r="K10" s="77"/>
      <c r="L10" s="77"/>
      <c r="M10" s="77"/>
    </row>
    <row r="11" spans="1:13" s="49" customFormat="1" ht="15.75" x14ac:dyDescent="0.25">
      <c r="A11" s="220"/>
      <c r="B11" s="220"/>
      <c r="C11" s="113" t="s">
        <v>346</v>
      </c>
      <c r="D11" s="77" t="s">
        <v>138</v>
      </c>
      <c r="E11" s="77" t="s">
        <v>139</v>
      </c>
      <c r="F11" s="77" t="s">
        <v>138</v>
      </c>
      <c r="G11" s="77" t="s">
        <v>139</v>
      </c>
      <c r="H11" s="114">
        <v>2833</v>
      </c>
      <c r="I11" s="114">
        <v>2822.36</v>
      </c>
      <c r="J11" s="114">
        <v>2822.36</v>
      </c>
      <c r="K11" s="77"/>
      <c r="L11" s="77"/>
      <c r="M11" s="77"/>
    </row>
    <row r="12" spans="1:13" s="49" customFormat="1" ht="15.75" x14ac:dyDescent="0.25">
      <c r="A12" s="220"/>
      <c r="B12" s="220"/>
      <c r="C12" s="113" t="s">
        <v>347</v>
      </c>
      <c r="D12" s="77" t="s">
        <v>138</v>
      </c>
      <c r="E12" s="77" t="s">
        <v>139</v>
      </c>
      <c r="F12" s="77" t="s">
        <v>138</v>
      </c>
      <c r="G12" s="77" t="s">
        <v>139</v>
      </c>
      <c r="H12" s="114">
        <v>3662</v>
      </c>
      <c r="I12" s="114">
        <v>3632.69</v>
      </c>
      <c r="J12" s="114">
        <v>3632.69</v>
      </c>
      <c r="K12" s="77"/>
      <c r="L12" s="77"/>
      <c r="M12" s="77"/>
    </row>
    <row r="13" spans="1:13" s="49" customFormat="1" ht="15.75" x14ac:dyDescent="0.25">
      <c r="A13" s="220"/>
      <c r="B13" s="220"/>
      <c r="C13" s="113" t="s">
        <v>348</v>
      </c>
      <c r="D13" s="77" t="s">
        <v>138</v>
      </c>
      <c r="E13" s="77" t="s">
        <v>139</v>
      </c>
      <c r="F13" s="77" t="s">
        <v>138</v>
      </c>
      <c r="G13" s="77" t="s">
        <v>139</v>
      </c>
      <c r="H13" s="114">
        <v>1811</v>
      </c>
      <c r="I13" s="114">
        <v>1810.27</v>
      </c>
      <c r="J13" s="114">
        <v>1810.27</v>
      </c>
      <c r="K13" s="77"/>
      <c r="L13" s="77"/>
      <c r="M13" s="77"/>
    </row>
    <row r="14" spans="1:13" s="49" customFormat="1" ht="15.75" x14ac:dyDescent="0.25">
      <c r="A14" s="220"/>
      <c r="B14" s="220"/>
      <c r="C14" s="113" t="s">
        <v>351</v>
      </c>
      <c r="D14" s="77" t="s">
        <v>138</v>
      </c>
      <c r="E14" s="77" t="s">
        <v>139</v>
      </c>
      <c r="F14" s="77" t="s">
        <v>138</v>
      </c>
      <c r="G14" s="77" t="s">
        <v>139</v>
      </c>
      <c r="H14" s="114">
        <v>2234</v>
      </c>
      <c r="I14" s="114">
        <v>2233.13</v>
      </c>
      <c r="J14" s="114">
        <v>2233.13</v>
      </c>
      <c r="K14" s="77"/>
      <c r="L14" s="77"/>
      <c r="M14" s="77"/>
    </row>
    <row r="15" spans="1:13" s="49" customFormat="1" ht="15.75" x14ac:dyDescent="0.25">
      <c r="A15" s="220"/>
      <c r="B15" s="220"/>
      <c r="C15" s="113" t="s">
        <v>349</v>
      </c>
      <c r="D15" s="77" t="s">
        <v>138</v>
      </c>
      <c r="E15" s="77" t="s">
        <v>139</v>
      </c>
      <c r="F15" s="77" t="s">
        <v>138</v>
      </c>
      <c r="G15" s="77" t="s">
        <v>139</v>
      </c>
      <c r="H15" s="114">
        <v>3783</v>
      </c>
      <c r="I15" s="114">
        <v>3782.82</v>
      </c>
      <c r="J15" s="114">
        <v>3782.82</v>
      </c>
      <c r="K15" s="77"/>
      <c r="L15" s="77"/>
      <c r="M15" s="77"/>
    </row>
    <row r="16" spans="1:13" s="49" customFormat="1" ht="15.75" x14ac:dyDescent="0.25">
      <c r="A16" s="220"/>
      <c r="B16" s="220"/>
      <c r="C16" s="113" t="s">
        <v>350</v>
      </c>
      <c r="D16" s="77" t="s">
        <v>138</v>
      </c>
      <c r="E16" s="77" t="s">
        <v>139</v>
      </c>
      <c r="F16" s="77" t="s">
        <v>138</v>
      </c>
      <c r="G16" s="77" t="s">
        <v>139</v>
      </c>
      <c r="H16" s="65">
        <v>1305</v>
      </c>
      <c r="I16" s="65">
        <v>1287.5999999999999</v>
      </c>
      <c r="J16" s="65">
        <v>1287.5999999999999</v>
      </c>
      <c r="K16" s="77"/>
      <c r="L16" s="77"/>
      <c r="M16" s="77"/>
    </row>
    <row r="17" spans="1:13" s="49" customFormat="1" ht="15.75" x14ac:dyDescent="0.25">
      <c r="A17" s="220"/>
      <c r="B17" s="220"/>
      <c r="C17" s="219" t="s">
        <v>318</v>
      </c>
      <c r="D17" s="77"/>
      <c r="E17" s="77"/>
      <c r="F17" s="77"/>
      <c r="G17" s="77"/>
      <c r="H17" s="65">
        <v>37088</v>
      </c>
      <c r="I17" s="65">
        <v>37087.599999999999</v>
      </c>
      <c r="J17" s="65">
        <v>37087.599999999999</v>
      </c>
      <c r="K17" s="77"/>
      <c r="L17" s="77"/>
      <c r="M17" s="77"/>
    </row>
    <row r="18" spans="1:13" s="49" customFormat="1" ht="15.75" x14ac:dyDescent="0.25">
      <c r="A18" s="220"/>
      <c r="B18" s="220"/>
      <c r="C18" s="246"/>
      <c r="D18" s="77"/>
      <c r="E18" s="77"/>
      <c r="F18" s="77"/>
      <c r="G18" s="77"/>
      <c r="H18" s="65">
        <v>31863.7</v>
      </c>
      <c r="I18" s="65">
        <v>31863.3</v>
      </c>
      <c r="J18" s="65">
        <v>31863.3</v>
      </c>
      <c r="K18" s="77"/>
      <c r="L18" s="77"/>
      <c r="M18" s="77"/>
    </row>
    <row r="19" spans="1:13" s="49" customFormat="1" ht="47.25" x14ac:dyDescent="0.25">
      <c r="A19" s="220"/>
      <c r="B19" s="220"/>
      <c r="C19" s="113" t="s">
        <v>274</v>
      </c>
      <c r="D19" s="77" t="s">
        <v>138</v>
      </c>
      <c r="E19" s="77" t="s">
        <v>137</v>
      </c>
      <c r="F19" s="77" t="s">
        <v>138</v>
      </c>
      <c r="G19" s="77" t="s">
        <v>137</v>
      </c>
      <c r="H19" s="114">
        <v>1436.5</v>
      </c>
      <c r="I19" s="114">
        <v>1436.4</v>
      </c>
      <c r="J19" s="114">
        <v>1436.4</v>
      </c>
      <c r="K19" s="77"/>
      <c r="L19" s="77"/>
      <c r="M19" s="77"/>
    </row>
    <row r="20" spans="1:13" s="49" customFormat="1" ht="47.25" x14ac:dyDescent="0.25">
      <c r="A20" s="220"/>
      <c r="B20" s="220"/>
      <c r="C20" s="113" t="s">
        <v>152</v>
      </c>
      <c r="D20" s="77"/>
      <c r="E20" s="77"/>
      <c r="F20" s="77"/>
      <c r="G20" s="77"/>
      <c r="H20" s="114">
        <f>H63</f>
        <v>0</v>
      </c>
      <c r="I20" s="114">
        <f>I63</f>
        <v>0</v>
      </c>
      <c r="J20" s="114">
        <f>J63</f>
        <v>0</v>
      </c>
      <c r="K20" s="77"/>
      <c r="L20" s="77"/>
      <c r="M20" s="77"/>
    </row>
    <row r="21" spans="1:13" s="49" customFormat="1" ht="15.75" x14ac:dyDescent="0.25">
      <c r="A21" s="246"/>
      <c r="B21" s="246"/>
      <c r="C21" s="170" t="s">
        <v>283</v>
      </c>
      <c r="D21" s="77"/>
      <c r="E21" s="77"/>
      <c r="F21" s="77"/>
      <c r="G21" s="77"/>
      <c r="H21" s="169">
        <v>38019.1</v>
      </c>
      <c r="I21" s="169">
        <v>0</v>
      </c>
      <c r="J21" s="169">
        <v>38019.1</v>
      </c>
      <c r="K21" s="77"/>
      <c r="L21" s="77"/>
      <c r="M21" s="77"/>
    </row>
    <row r="22" spans="1:13" s="49" customFormat="1" ht="15.75" x14ac:dyDescent="0.25">
      <c r="A22" s="215" t="s">
        <v>33</v>
      </c>
      <c r="B22" s="215" t="s">
        <v>364</v>
      </c>
      <c r="C22" s="64" t="s">
        <v>0</v>
      </c>
      <c r="D22" s="77"/>
      <c r="E22" s="77"/>
      <c r="F22" s="77"/>
      <c r="G22" s="77"/>
      <c r="H22" s="114">
        <f>SUM(H23:H34)</f>
        <v>183712.2</v>
      </c>
      <c r="I22" s="114">
        <f>I23+I24+I25+I26+I27+I28+I29+I30+I32+I33</f>
        <v>132934.28</v>
      </c>
      <c r="J22" s="114">
        <f>SUM(J23:J34)</f>
        <v>183639.58</v>
      </c>
      <c r="K22" s="77"/>
      <c r="L22" s="77"/>
      <c r="M22" s="77"/>
    </row>
    <row r="23" spans="1:13" ht="31.5" x14ac:dyDescent="0.25">
      <c r="A23" s="216"/>
      <c r="B23" s="216"/>
      <c r="C23" s="113" t="s">
        <v>55</v>
      </c>
      <c r="D23" s="77" t="s">
        <v>138</v>
      </c>
      <c r="E23" s="77" t="s">
        <v>139</v>
      </c>
      <c r="F23" s="77" t="s">
        <v>138</v>
      </c>
      <c r="G23" s="77" t="s">
        <v>139</v>
      </c>
      <c r="H23" s="114">
        <v>81416</v>
      </c>
      <c r="I23" s="114">
        <v>81375.850000000006</v>
      </c>
      <c r="J23" s="114">
        <v>81375.850000000006</v>
      </c>
      <c r="K23" s="77"/>
      <c r="L23" s="77"/>
      <c r="M23" s="77"/>
    </row>
    <row r="24" spans="1:13" ht="15.75" x14ac:dyDescent="0.25">
      <c r="A24" s="216"/>
      <c r="B24" s="216"/>
      <c r="C24" s="113" t="s">
        <v>346</v>
      </c>
      <c r="D24" s="77" t="s">
        <v>138</v>
      </c>
      <c r="E24" s="77" t="s">
        <v>139</v>
      </c>
      <c r="F24" s="77" t="s">
        <v>138</v>
      </c>
      <c r="G24" s="77" t="s">
        <v>139</v>
      </c>
      <c r="H24" s="114">
        <f>H39+H47</f>
        <v>2033</v>
      </c>
      <c r="I24" s="114">
        <v>2030.62</v>
      </c>
      <c r="J24" s="114">
        <v>2030.62</v>
      </c>
      <c r="K24" s="77"/>
      <c r="L24" s="77"/>
      <c r="M24" s="77"/>
    </row>
    <row r="25" spans="1:13" ht="15.75" x14ac:dyDescent="0.25">
      <c r="A25" s="216"/>
      <c r="B25" s="216"/>
      <c r="C25" s="113" t="s">
        <v>347</v>
      </c>
      <c r="D25" s="77" t="s">
        <v>138</v>
      </c>
      <c r="E25" s="77" t="s">
        <v>139</v>
      </c>
      <c r="F25" s="77" t="s">
        <v>138</v>
      </c>
      <c r="G25" s="77" t="s">
        <v>139</v>
      </c>
      <c r="H25" s="114">
        <v>3117</v>
      </c>
      <c r="I25" s="114">
        <v>3088.55</v>
      </c>
      <c r="J25" s="114">
        <v>3088.55</v>
      </c>
      <c r="K25" s="77"/>
      <c r="L25" s="77"/>
      <c r="M25" s="77"/>
    </row>
    <row r="26" spans="1:13" ht="15.75" x14ac:dyDescent="0.25">
      <c r="A26" s="216"/>
      <c r="B26" s="216"/>
      <c r="C26" s="113" t="s">
        <v>348</v>
      </c>
      <c r="D26" s="77" t="s">
        <v>138</v>
      </c>
      <c r="E26" s="77" t="s">
        <v>139</v>
      </c>
      <c r="F26" s="77" t="s">
        <v>138</v>
      </c>
      <c r="G26" s="77" t="s">
        <v>139</v>
      </c>
      <c r="H26" s="114">
        <v>1512</v>
      </c>
      <c r="I26" s="114">
        <v>1511.93</v>
      </c>
      <c r="J26" s="114">
        <v>1511.93</v>
      </c>
      <c r="K26" s="77"/>
      <c r="L26" s="77"/>
      <c r="M26" s="77"/>
    </row>
    <row r="27" spans="1:13" ht="15.75" x14ac:dyDescent="0.25">
      <c r="A27" s="216"/>
      <c r="B27" s="216"/>
      <c r="C27" s="113" t="s">
        <v>351</v>
      </c>
      <c r="D27" s="77" t="s">
        <v>138</v>
      </c>
      <c r="E27" s="77" t="s">
        <v>139</v>
      </c>
      <c r="F27" s="77" t="s">
        <v>138</v>
      </c>
      <c r="G27" s="77" t="s">
        <v>139</v>
      </c>
      <c r="H27" s="114">
        <v>1919</v>
      </c>
      <c r="I27" s="114">
        <v>1918.72</v>
      </c>
      <c r="J27" s="114">
        <v>1918.72</v>
      </c>
      <c r="K27" s="77"/>
      <c r="L27" s="77"/>
      <c r="M27" s="77"/>
    </row>
    <row r="28" spans="1:13" ht="15.75" x14ac:dyDescent="0.25">
      <c r="A28" s="216"/>
      <c r="B28" s="216"/>
      <c r="C28" s="113" t="s">
        <v>349</v>
      </c>
      <c r="D28" s="77" t="s">
        <v>138</v>
      </c>
      <c r="E28" s="77" t="s">
        <v>139</v>
      </c>
      <c r="F28" s="77" t="s">
        <v>138</v>
      </c>
      <c r="G28" s="77" t="s">
        <v>139</v>
      </c>
      <c r="H28" s="114">
        <v>3683</v>
      </c>
      <c r="I28" s="114">
        <v>3682.97</v>
      </c>
      <c r="J28" s="114">
        <v>3682.97</v>
      </c>
      <c r="K28" s="161"/>
      <c r="L28" s="161"/>
      <c r="M28" s="161"/>
    </row>
    <row r="29" spans="1:13" ht="15.75" x14ac:dyDescent="0.25">
      <c r="A29" s="216"/>
      <c r="B29" s="216"/>
      <c r="C29" s="113" t="s">
        <v>350</v>
      </c>
      <c r="D29" s="77" t="s">
        <v>138</v>
      </c>
      <c r="E29" s="77" t="s">
        <v>139</v>
      </c>
      <c r="F29" s="77" t="s">
        <v>138</v>
      </c>
      <c r="G29" s="77" t="s">
        <v>139</v>
      </c>
      <c r="H29" s="114">
        <v>802</v>
      </c>
      <c r="I29" s="114">
        <v>801.64</v>
      </c>
      <c r="J29" s="114">
        <v>801.64</v>
      </c>
      <c r="K29" s="161"/>
      <c r="L29" s="161"/>
      <c r="M29" s="161"/>
    </row>
    <row r="30" spans="1:13" ht="12.75" customHeight="1" x14ac:dyDescent="0.25">
      <c r="A30" s="216"/>
      <c r="B30" s="216"/>
      <c r="C30" s="234" t="s">
        <v>318</v>
      </c>
      <c r="D30" s="161"/>
      <c r="E30" s="161"/>
      <c r="F30" s="161"/>
      <c r="G30" s="161"/>
      <c r="H30" s="169">
        <v>37088</v>
      </c>
      <c r="I30" s="169">
        <v>37087.599999999999</v>
      </c>
      <c r="J30" s="169">
        <v>37087.599999999999</v>
      </c>
      <c r="K30" s="161"/>
      <c r="L30" s="161"/>
      <c r="M30" s="161"/>
    </row>
    <row r="31" spans="1:13" ht="12.75" customHeight="1" x14ac:dyDescent="0.2">
      <c r="A31" s="216"/>
      <c r="B31" s="216"/>
      <c r="C31" s="229"/>
      <c r="D31" s="78" t="s">
        <v>422</v>
      </c>
      <c r="E31" s="78" t="s">
        <v>136</v>
      </c>
      <c r="F31" s="78" t="s">
        <v>422</v>
      </c>
      <c r="G31" s="78" t="s">
        <v>136</v>
      </c>
      <c r="H31" s="174">
        <v>31863.7</v>
      </c>
      <c r="I31" s="174">
        <v>31863.3</v>
      </c>
      <c r="J31" s="174">
        <v>31863.3</v>
      </c>
      <c r="K31" s="179"/>
      <c r="L31" s="179"/>
      <c r="M31" s="78"/>
    </row>
    <row r="32" spans="1:13" ht="47.25" x14ac:dyDescent="0.25">
      <c r="A32" s="216"/>
      <c r="B32" s="216"/>
      <c r="C32" s="113" t="s">
        <v>274</v>
      </c>
      <c r="D32" s="162" t="s">
        <v>138</v>
      </c>
      <c r="E32" s="162" t="s">
        <v>137</v>
      </c>
      <c r="F32" s="162" t="s">
        <v>138</v>
      </c>
      <c r="G32" s="162" t="s">
        <v>137</v>
      </c>
      <c r="H32" s="114">
        <v>1436.5</v>
      </c>
      <c r="I32" s="114">
        <v>1436.4</v>
      </c>
      <c r="J32" s="114">
        <v>1436.4</v>
      </c>
      <c r="K32" s="162"/>
      <c r="L32" s="162"/>
      <c r="M32" s="162"/>
    </row>
    <row r="33" spans="1:13" ht="47.25" x14ac:dyDescent="0.25">
      <c r="A33" s="216"/>
      <c r="B33" s="216"/>
      <c r="C33" s="113" t="s">
        <v>152</v>
      </c>
      <c r="D33" s="77" t="s">
        <v>138</v>
      </c>
      <c r="E33" s="77" t="s">
        <v>139</v>
      </c>
      <c r="F33" s="77" t="s">
        <v>138</v>
      </c>
      <c r="G33" s="77" t="s">
        <v>139</v>
      </c>
      <c r="H33" s="167">
        <v>0</v>
      </c>
      <c r="I33" s="114">
        <v>0</v>
      </c>
      <c r="J33" s="114">
        <v>0</v>
      </c>
      <c r="K33" s="163"/>
      <c r="L33" s="161"/>
      <c r="M33" s="161"/>
    </row>
    <row r="34" spans="1:13" ht="15.75" x14ac:dyDescent="0.25">
      <c r="A34" s="205"/>
      <c r="B34" s="205"/>
      <c r="C34" s="170" t="s">
        <v>283</v>
      </c>
      <c r="D34" s="77"/>
      <c r="E34" s="77"/>
      <c r="F34" s="77"/>
      <c r="G34" s="173"/>
      <c r="H34" s="169">
        <v>18842</v>
      </c>
      <c r="I34" s="169">
        <v>0</v>
      </c>
      <c r="J34" s="169">
        <v>18842</v>
      </c>
      <c r="K34" s="163"/>
      <c r="L34" s="161"/>
      <c r="M34" s="161"/>
    </row>
    <row r="35" spans="1:13" ht="15.75" x14ac:dyDescent="0.25">
      <c r="A35" s="222">
        <v>3</v>
      </c>
      <c r="B35" s="222" t="s">
        <v>321</v>
      </c>
      <c r="C35" s="64" t="s">
        <v>0</v>
      </c>
      <c r="D35" s="171"/>
      <c r="E35" s="172"/>
      <c r="F35" s="77"/>
      <c r="G35" s="164"/>
      <c r="H35" s="167">
        <f>SUM(H36:H37)</f>
        <v>32738</v>
      </c>
      <c r="I35" s="114">
        <f>I36</f>
        <v>21121.99</v>
      </c>
      <c r="J35" s="114">
        <f>SUM(J36:J37)</f>
        <v>32733.99</v>
      </c>
      <c r="K35" s="165"/>
      <c r="L35" s="161"/>
      <c r="M35" s="161"/>
    </row>
    <row r="36" spans="1:13" ht="43.5" customHeight="1" x14ac:dyDescent="0.2">
      <c r="A36" s="230"/>
      <c r="B36" s="230"/>
      <c r="C36" s="113" t="s">
        <v>55</v>
      </c>
      <c r="D36" s="78" t="s">
        <v>137</v>
      </c>
      <c r="E36" s="78" t="s">
        <v>136</v>
      </c>
      <c r="F36" s="78" t="s">
        <v>137</v>
      </c>
      <c r="G36" s="78" t="s">
        <v>136</v>
      </c>
      <c r="H36" s="114">
        <v>21126</v>
      </c>
      <c r="I36" s="114">
        <v>21121.99</v>
      </c>
      <c r="J36" s="114">
        <v>21121.99</v>
      </c>
      <c r="K36" s="179"/>
      <c r="L36" s="179" t="s">
        <v>425</v>
      </c>
      <c r="M36" s="78"/>
    </row>
    <row r="37" spans="1:13" ht="84" customHeight="1" x14ac:dyDescent="0.2">
      <c r="A37" s="230"/>
      <c r="B37" s="67" t="s">
        <v>305</v>
      </c>
      <c r="C37" s="113" t="s">
        <v>283</v>
      </c>
      <c r="D37" s="78" t="s">
        <v>137</v>
      </c>
      <c r="E37" s="78" t="s">
        <v>136</v>
      </c>
      <c r="F37" s="78" t="s">
        <v>137</v>
      </c>
      <c r="G37" s="78" t="s">
        <v>136</v>
      </c>
      <c r="H37" s="114">
        <v>11612</v>
      </c>
      <c r="I37" s="114">
        <v>0</v>
      </c>
      <c r="J37" s="114">
        <v>11612</v>
      </c>
      <c r="K37" s="179"/>
      <c r="L37" s="179" t="s">
        <v>426</v>
      </c>
      <c r="M37" s="78"/>
    </row>
    <row r="38" spans="1:13" ht="15.75" x14ac:dyDescent="0.2">
      <c r="A38" s="215">
        <v>4</v>
      </c>
      <c r="B38" s="215" t="s">
        <v>287</v>
      </c>
      <c r="C38" s="64" t="s">
        <v>0</v>
      </c>
      <c r="D38" s="78" t="s">
        <v>138</v>
      </c>
      <c r="E38" s="78" t="s">
        <v>139</v>
      </c>
      <c r="F38" s="78" t="s">
        <v>138</v>
      </c>
      <c r="G38" s="78" t="s">
        <v>139</v>
      </c>
      <c r="H38" s="114">
        <f>SUM(H39:H45)</f>
        <v>11391</v>
      </c>
      <c r="I38" s="114">
        <f>I39+I40+I41+I42+I43+I44</f>
        <v>9688.8200000000015</v>
      </c>
      <c r="J38" s="114">
        <f>SUM(J39:J45)</f>
        <v>11387.820000000002</v>
      </c>
      <c r="K38" s="179"/>
      <c r="L38" s="179"/>
      <c r="M38" s="78"/>
    </row>
    <row r="39" spans="1:13" ht="25.5" x14ac:dyDescent="0.2">
      <c r="A39" s="216"/>
      <c r="B39" s="216"/>
      <c r="C39" s="113" t="s">
        <v>311</v>
      </c>
      <c r="D39" s="78"/>
      <c r="E39" s="78"/>
      <c r="F39" s="78"/>
      <c r="G39" s="78"/>
      <c r="H39" s="114">
        <v>1170</v>
      </c>
      <c r="I39" s="114">
        <v>1168.3</v>
      </c>
      <c r="J39" s="114">
        <v>1168.3</v>
      </c>
      <c r="K39" s="179"/>
      <c r="L39" s="179" t="s">
        <v>427</v>
      </c>
      <c r="M39" s="78"/>
    </row>
    <row r="40" spans="1:13" ht="25.5" x14ac:dyDescent="0.2">
      <c r="A40" s="216"/>
      <c r="B40" s="216"/>
      <c r="C40" s="113" t="s">
        <v>312</v>
      </c>
      <c r="D40" s="78"/>
      <c r="E40" s="78"/>
      <c r="F40" s="78"/>
      <c r="G40" s="78"/>
      <c r="H40" s="114">
        <v>2035</v>
      </c>
      <c r="I40" s="114">
        <v>2034.2</v>
      </c>
      <c r="J40" s="114">
        <v>2034.2</v>
      </c>
      <c r="K40" s="179"/>
      <c r="L40" s="179" t="s">
        <v>429</v>
      </c>
      <c r="M40" s="78"/>
    </row>
    <row r="41" spans="1:13" ht="26.25" customHeight="1" x14ac:dyDescent="0.2">
      <c r="A41" s="216"/>
      <c r="B41" s="216"/>
      <c r="C41" s="113" t="s">
        <v>307</v>
      </c>
      <c r="D41" s="78"/>
      <c r="E41" s="78"/>
      <c r="F41" s="78"/>
      <c r="G41" s="78"/>
      <c r="H41" s="114">
        <v>1199</v>
      </c>
      <c r="I41" s="114">
        <v>1198.93</v>
      </c>
      <c r="J41" s="114">
        <v>1198.93</v>
      </c>
      <c r="K41" s="179"/>
      <c r="L41" s="179" t="s">
        <v>428</v>
      </c>
      <c r="M41" s="78"/>
    </row>
    <row r="42" spans="1:13" ht="25.5" x14ac:dyDescent="0.2">
      <c r="A42" s="216"/>
      <c r="B42" s="216"/>
      <c r="C42" s="113" t="s">
        <v>308</v>
      </c>
      <c r="D42" s="78"/>
      <c r="E42" s="78"/>
      <c r="F42" s="78"/>
      <c r="G42" s="78"/>
      <c r="H42" s="114">
        <v>1392</v>
      </c>
      <c r="I42" s="114">
        <v>1391.72</v>
      </c>
      <c r="J42" s="114">
        <v>1391.72</v>
      </c>
      <c r="K42" s="179"/>
      <c r="L42" s="179" t="s">
        <v>430</v>
      </c>
      <c r="M42" s="78"/>
    </row>
    <row r="43" spans="1:13" ht="25.5" x14ac:dyDescent="0.2">
      <c r="A43" s="216"/>
      <c r="B43" s="216"/>
      <c r="C43" s="113" t="s">
        <v>309</v>
      </c>
      <c r="D43" s="78"/>
      <c r="E43" s="78"/>
      <c r="F43" s="78"/>
      <c r="G43" s="78"/>
      <c r="H43" s="114">
        <v>3294</v>
      </c>
      <c r="I43" s="114">
        <v>3294</v>
      </c>
      <c r="J43" s="114">
        <v>3294</v>
      </c>
      <c r="K43" s="179"/>
      <c r="L43" s="179" t="s">
        <v>431</v>
      </c>
      <c r="M43" s="78"/>
    </row>
    <row r="44" spans="1:13" ht="25.5" x14ac:dyDescent="0.2">
      <c r="A44" s="216"/>
      <c r="B44" s="216"/>
      <c r="C44" s="113" t="s">
        <v>310</v>
      </c>
      <c r="D44" s="78"/>
      <c r="E44" s="78"/>
      <c r="F44" s="78"/>
      <c r="G44" s="78"/>
      <c r="H44" s="114">
        <v>602</v>
      </c>
      <c r="I44" s="114">
        <v>601.66999999999996</v>
      </c>
      <c r="J44" s="114">
        <v>601.66999999999996</v>
      </c>
      <c r="K44" s="179"/>
      <c r="L44" s="179" t="s">
        <v>432</v>
      </c>
      <c r="M44" s="78"/>
    </row>
    <row r="45" spans="1:13" ht="36" customHeight="1" x14ac:dyDescent="0.2">
      <c r="A45" s="205"/>
      <c r="B45" s="205"/>
      <c r="C45" s="170" t="s">
        <v>283</v>
      </c>
      <c r="D45" s="78"/>
      <c r="E45" s="78"/>
      <c r="F45" s="78"/>
      <c r="G45" s="78"/>
      <c r="H45" s="169">
        <v>1699</v>
      </c>
      <c r="I45" s="169">
        <v>0</v>
      </c>
      <c r="J45" s="169">
        <v>1699</v>
      </c>
      <c r="K45" s="179"/>
      <c r="L45" s="179" t="s">
        <v>433</v>
      </c>
      <c r="M45" s="78"/>
    </row>
    <row r="46" spans="1:13" s="49" customFormat="1" ht="15.75" x14ac:dyDescent="0.2">
      <c r="A46" s="215">
        <v>5</v>
      </c>
      <c r="B46" s="215" t="s">
        <v>225</v>
      </c>
      <c r="C46" s="64" t="s">
        <v>0</v>
      </c>
      <c r="D46" s="78" t="s">
        <v>137</v>
      </c>
      <c r="E46" s="78" t="s">
        <v>139</v>
      </c>
      <c r="F46" s="78" t="s">
        <v>137</v>
      </c>
      <c r="G46" s="78" t="s">
        <v>139</v>
      </c>
      <c r="H46" s="114">
        <f>SUM(H47:H53)</f>
        <v>4932</v>
      </c>
      <c r="I46" s="114">
        <f>I47+I48+I49+I50+I51+I52</f>
        <v>3345.61</v>
      </c>
      <c r="J46" s="114">
        <f>SUM(J47:J53)</f>
        <v>4903.6100000000006</v>
      </c>
      <c r="K46" s="179"/>
      <c r="L46" s="179"/>
      <c r="M46" s="78"/>
    </row>
    <row r="47" spans="1:13" s="49" customFormat="1" ht="51" x14ac:dyDescent="0.2">
      <c r="A47" s="216"/>
      <c r="B47" s="216"/>
      <c r="C47" s="113" t="s">
        <v>311</v>
      </c>
      <c r="D47" s="78"/>
      <c r="E47" s="78"/>
      <c r="F47" s="78"/>
      <c r="G47" s="78"/>
      <c r="H47" s="114">
        <v>863</v>
      </c>
      <c r="I47" s="114">
        <v>862.32</v>
      </c>
      <c r="J47" s="114">
        <v>862.32</v>
      </c>
      <c r="K47" s="179"/>
      <c r="L47" s="179" t="s">
        <v>434</v>
      </c>
      <c r="M47" s="78"/>
    </row>
    <row r="48" spans="1:13" s="49" customFormat="1" ht="38.25" x14ac:dyDescent="0.2">
      <c r="A48" s="216"/>
      <c r="B48" s="216"/>
      <c r="C48" s="113" t="s">
        <v>312</v>
      </c>
      <c r="D48" s="78"/>
      <c r="E48" s="78"/>
      <c r="F48" s="78"/>
      <c r="G48" s="78"/>
      <c r="H48" s="114">
        <v>1082</v>
      </c>
      <c r="I48" s="114">
        <v>1054.3499999999999</v>
      </c>
      <c r="J48" s="114">
        <v>1054.3499999999999</v>
      </c>
      <c r="K48" s="179"/>
      <c r="L48" s="179" t="s">
        <v>435</v>
      </c>
      <c r="M48" s="78"/>
    </row>
    <row r="49" spans="1:13" s="49" customFormat="1" ht="38.25" x14ac:dyDescent="0.2">
      <c r="A49" s="216"/>
      <c r="B49" s="216"/>
      <c r="C49" s="113" t="s">
        <v>307</v>
      </c>
      <c r="D49" s="78"/>
      <c r="E49" s="78"/>
      <c r="F49" s="78"/>
      <c r="G49" s="78"/>
      <c r="H49" s="114">
        <v>313</v>
      </c>
      <c r="I49" s="114">
        <v>313</v>
      </c>
      <c r="J49" s="114">
        <v>313</v>
      </c>
      <c r="K49" s="179"/>
      <c r="L49" s="179" t="s">
        <v>436</v>
      </c>
      <c r="M49" s="78"/>
    </row>
    <row r="50" spans="1:13" s="49" customFormat="1" ht="25.5" x14ac:dyDescent="0.2">
      <c r="A50" s="216"/>
      <c r="B50" s="216"/>
      <c r="C50" s="113" t="s">
        <v>308</v>
      </c>
      <c r="D50" s="78"/>
      <c r="E50" s="78"/>
      <c r="F50" s="78"/>
      <c r="G50" s="78"/>
      <c r="H50" s="114">
        <v>527</v>
      </c>
      <c r="I50" s="114">
        <v>527</v>
      </c>
      <c r="J50" s="114">
        <v>527</v>
      </c>
      <c r="K50" s="179"/>
      <c r="L50" s="179" t="s">
        <v>437</v>
      </c>
      <c r="M50" s="78"/>
    </row>
    <row r="51" spans="1:13" s="49" customFormat="1" ht="51" x14ac:dyDescent="0.2">
      <c r="A51" s="216"/>
      <c r="B51" s="216"/>
      <c r="C51" s="113" t="s">
        <v>309</v>
      </c>
      <c r="D51" s="78"/>
      <c r="E51" s="78"/>
      <c r="F51" s="78"/>
      <c r="G51" s="78"/>
      <c r="H51" s="114">
        <v>389</v>
      </c>
      <c r="I51" s="114">
        <v>388.97</v>
      </c>
      <c r="J51" s="114">
        <v>388.97</v>
      </c>
      <c r="K51" s="179"/>
      <c r="L51" s="179" t="s">
        <v>438</v>
      </c>
      <c r="M51" s="78"/>
    </row>
    <row r="52" spans="1:13" s="49" customFormat="1" ht="25.5" x14ac:dyDescent="0.2">
      <c r="A52" s="216"/>
      <c r="B52" s="216"/>
      <c r="C52" s="113" t="s">
        <v>310</v>
      </c>
      <c r="D52" s="78"/>
      <c r="E52" s="78"/>
      <c r="F52" s="78"/>
      <c r="G52" s="78"/>
      <c r="H52" s="114">
        <v>200</v>
      </c>
      <c r="I52" s="114">
        <v>199.97</v>
      </c>
      <c r="J52" s="114">
        <v>199.97</v>
      </c>
      <c r="K52" s="179"/>
      <c r="L52" s="179" t="s">
        <v>439</v>
      </c>
      <c r="M52" s="78"/>
    </row>
    <row r="53" spans="1:13" s="49" customFormat="1" ht="51" x14ac:dyDescent="0.2">
      <c r="A53" s="205"/>
      <c r="B53" s="205"/>
      <c r="C53" s="170" t="s">
        <v>283</v>
      </c>
      <c r="D53" s="78"/>
      <c r="E53" s="78"/>
      <c r="F53" s="78"/>
      <c r="G53" s="78"/>
      <c r="H53" s="169">
        <v>1558</v>
      </c>
      <c r="I53" s="169">
        <v>0</v>
      </c>
      <c r="J53" s="169">
        <v>1558</v>
      </c>
      <c r="K53" s="179"/>
      <c r="L53" s="179" t="s">
        <v>440</v>
      </c>
      <c r="M53" s="78"/>
    </row>
    <row r="54" spans="1:13" s="49" customFormat="1" ht="25.5" customHeight="1" x14ac:dyDescent="0.2">
      <c r="A54" s="222">
        <v>6</v>
      </c>
      <c r="B54" s="222" t="s">
        <v>234</v>
      </c>
      <c r="C54" s="64" t="s">
        <v>0</v>
      </c>
      <c r="D54" s="78"/>
      <c r="E54" s="78"/>
      <c r="F54" s="78"/>
      <c r="G54" s="78"/>
      <c r="H54" s="114">
        <f>SUM(H55:H56)</f>
        <v>10870</v>
      </c>
      <c r="I54" s="114">
        <f>SUM(I55:I56)</f>
        <v>6896.95</v>
      </c>
      <c r="J54" s="114">
        <f>SUM(J55:J56)</f>
        <v>10869.95</v>
      </c>
      <c r="K54" s="179"/>
      <c r="L54" s="179"/>
      <c r="M54" s="78"/>
    </row>
    <row r="55" spans="1:13" ht="184.5" customHeight="1" x14ac:dyDescent="0.2">
      <c r="A55" s="222"/>
      <c r="B55" s="222"/>
      <c r="C55" s="113" t="s">
        <v>55</v>
      </c>
      <c r="D55" s="78" t="s">
        <v>137</v>
      </c>
      <c r="E55" s="78" t="s">
        <v>136</v>
      </c>
      <c r="F55" s="78" t="s">
        <v>137</v>
      </c>
      <c r="G55" s="78" t="s">
        <v>136</v>
      </c>
      <c r="H55" s="114">
        <v>6897</v>
      </c>
      <c r="I55" s="114">
        <v>6896.95</v>
      </c>
      <c r="J55" s="114">
        <v>6896.95</v>
      </c>
      <c r="K55" s="179"/>
      <c r="L55" s="179" t="s">
        <v>441</v>
      </c>
      <c r="M55" s="78"/>
    </row>
    <row r="56" spans="1:13" ht="94.5" customHeight="1" x14ac:dyDescent="0.2">
      <c r="A56" s="230"/>
      <c r="B56" s="67" t="s">
        <v>303</v>
      </c>
      <c r="C56" s="113" t="s">
        <v>283</v>
      </c>
      <c r="D56" s="78" t="s">
        <v>137</v>
      </c>
      <c r="E56" s="78" t="s">
        <v>136</v>
      </c>
      <c r="F56" s="78" t="s">
        <v>137</v>
      </c>
      <c r="G56" s="78" t="s">
        <v>136</v>
      </c>
      <c r="H56" s="114">
        <v>3973</v>
      </c>
      <c r="I56" s="114">
        <v>0</v>
      </c>
      <c r="J56" s="114">
        <v>3973</v>
      </c>
      <c r="K56" s="179"/>
      <c r="L56" s="179" t="s">
        <v>442</v>
      </c>
      <c r="M56" s="78"/>
    </row>
    <row r="57" spans="1:13" ht="15.75" x14ac:dyDescent="0.2">
      <c r="A57" s="222">
        <v>7</v>
      </c>
      <c r="B57" s="222" t="s">
        <v>302</v>
      </c>
      <c r="C57" s="64" t="s">
        <v>0</v>
      </c>
      <c r="D57" s="78"/>
      <c r="E57" s="78"/>
      <c r="F57" s="78"/>
      <c r="G57" s="78"/>
      <c r="H57" s="114">
        <f>H58</f>
        <v>0</v>
      </c>
      <c r="I57" s="114">
        <f>I58</f>
        <v>0</v>
      </c>
      <c r="J57" s="114">
        <f>J58</f>
        <v>0</v>
      </c>
      <c r="K57" s="179"/>
      <c r="L57" s="179"/>
      <c r="M57" s="78"/>
    </row>
    <row r="58" spans="1:13" ht="82.5" customHeight="1" x14ac:dyDescent="0.2">
      <c r="A58" s="222"/>
      <c r="B58" s="222"/>
      <c r="C58" s="113" t="s">
        <v>55</v>
      </c>
      <c r="D58" s="78" t="s">
        <v>137</v>
      </c>
      <c r="E58" s="78" t="s">
        <v>135</v>
      </c>
      <c r="F58" s="78"/>
      <c r="G58" s="78"/>
      <c r="H58" s="114">
        <v>0</v>
      </c>
      <c r="I58" s="114">
        <v>0</v>
      </c>
      <c r="J58" s="114">
        <v>0</v>
      </c>
      <c r="K58" s="179"/>
      <c r="L58" s="179"/>
      <c r="M58" s="78"/>
    </row>
    <row r="59" spans="1:13" ht="15.75" x14ac:dyDescent="0.2">
      <c r="A59" s="222">
        <v>8</v>
      </c>
      <c r="B59" s="222" t="s">
        <v>235</v>
      </c>
      <c r="C59" s="64" t="s">
        <v>0</v>
      </c>
      <c r="D59" s="78"/>
      <c r="E59" s="78"/>
      <c r="F59" s="78"/>
      <c r="G59" s="78"/>
      <c r="H59" s="114">
        <v>1436.5</v>
      </c>
      <c r="I59" s="114">
        <v>1436.4</v>
      </c>
      <c r="J59" s="114">
        <v>1436.4</v>
      </c>
      <c r="K59" s="179"/>
      <c r="L59" s="179"/>
      <c r="M59" s="78"/>
    </row>
    <row r="60" spans="1:13" ht="12.75" customHeight="1" x14ac:dyDescent="0.2">
      <c r="A60" s="222"/>
      <c r="B60" s="222"/>
      <c r="C60" s="222" t="s">
        <v>274</v>
      </c>
      <c r="D60" s="78"/>
      <c r="E60" s="78"/>
      <c r="F60" s="78"/>
      <c r="G60" s="78"/>
      <c r="H60" s="236">
        <v>1436.5</v>
      </c>
      <c r="I60" s="236">
        <v>1436.4</v>
      </c>
      <c r="J60" s="236">
        <v>1436.4</v>
      </c>
      <c r="K60" s="179"/>
      <c r="L60" s="179"/>
      <c r="M60" s="78"/>
    </row>
    <row r="61" spans="1:13" ht="88.5" customHeight="1" x14ac:dyDescent="0.2">
      <c r="A61" s="222"/>
      <c r="B61" s="222"/>
      <c r="C61" s="230"/>
      <c r="D61" s="78" t="s">
        <v>143</v>
      </c>
      <c r="E61" s="78" t="s">
        <v>394</v>
      </c>
      <c r="F61" s="78"/>
      <c r="G61" s="78"/>
      <c r="H61" s="229"/>
      <c r="I61" s="229"/>
      <c r="J61" s="229"/>
      <c r="K61" s="179"/>
      <c r="L61" s="179"/>
      <c r="M61" s="78"/>
    </row>
    <row r="62" spans="1:13" ht="15.75" x14ac:dyDescent="0.2">
      <c r="A62" s="222">
        <v>9</v>
      </c>
      <c r="B62" s="222" t="s">
        <v>236</v>
      </c>
      <c r="C62" s="113" t="s">
        <v>0</v>
      </c>
      <c r="D62" s="78"/>
      <c r="E62" s="78"/>
      <c r="F62" s="78"/>
      <c r="G62" s="78"/>
      <c r="H62" s="114">
        <f>H63</f>
        <v>0</v>
      </c>
      <c r="I62" s="114">
        <f>I63</f>
        <v>0</v>
      </c>
      <c r="J62" s="114">
        <f>J63</f>
        <v>0</v>
      </c>
      <c r="K62" s="179"/>
      <c r="L62" s="179"/>
      <c r="M62" s="78"/>
    </row>
    <row r="63" spans="1:13" ht="85.5" customHeight="1" x14ac:dyDescent="0.2">
      <c r="A63" s="230"/>
      <c r="B63" s="230"/>
      <c r="C63" s="113" t="s">
        <v>363</v>
      </c>
      <c r="D63" s="78" t="s">
        <v>138</v>
      </c>
      <c r="E63" s="78" t="s">
        <v>139</v>
      </c>
      <c r="F63" s="78" t="s">
        <v>138</v>
      </c>
      <c r="G63" s="78" t="s">
        <v>139</v>
      </c>
      <c r="H63" s="114">
        <v>0</v>
      </c>
      <c r="I63" s="114">
        <v>0</v>
      </c>
      <c r="J63" s="114">
        <v>0</v>
      </c>
      <c r="K63" s="179"/>
      <c r="L63" s="179"/>
      <c r="M63" s="78"/>
    </row>
    <row r="64" spans="1:13" ht="15.75" x14ac:dyDescent="0.2">
      <c r="A64" s="222">
        <v>10</v>
      </c>
      <c r="B64" s="222" t="s">
        <v>320</v>
      </c>
      <c r="C64" s="113" t="s">
        <v>0</v>
      </c>
      <c r="D64" s="78"/>
      <c r="E64" s="78"/>
      <c r="F64" s="78"/>
      <c r="G64" s="78"/>
      <c r="H64" s="114">
        <f>H65</f>
        <v>0</v>
      </c>
      <c r="I64" s="114">
        <f>I65</f>
        <v>0</v>
      </c>
      <c r="J64" s="114">
        <f>J65</f>
        <v>0</v>
      </c>
      <c r="K64" s="179"/>
      <c r="L64" s="179"/>
      <c r="M64" s="78"/>
    </row>
    <row r="65" spans="1:13" ht="12.75" customHeight="1" x14ac:dyDescent="0.2">
      <c r="A65" s="222"/>
      <c r="B65" s="222"/>
      <c r="C65" s="234" t="s">
        <v>55</v>
      </c>
      <c r="D65" s="78"/>
      <c r="E65" s="78"/>
      <c r="F65" s="78"/>
      <c r="G65" s="78"/>
      <c r="H65" s="114"/>
      <c r="I65" s="114"/>
      <c r="J65" s="114"/>
      <c r="K65" s="179"/>
      <c r="L65" s="179"/>
      <c r="M65" s="78"/>
    </row>
    <row r="66" spans="1:13" ht="12.75" customHeight="1" x14ac:dyDescent="0.2">
      <c r="A66" s="230"/>
      <c r="B66" s="230"/>
      <c r="C66" s="234"/>
      <c r="D66" s="78"/>
      <c r="E66" s="78"/>
      <c r="F66" s="78"/>
      <c r="G66" s="78"/>
      <c r="H66" s="78"/>
      <c r="I66" s="78"/>
      <c r="J66" s="78"/>
      <c r="K66" s="179"/>
      <c r="L66" s="179"/>
      <c r="M66" s="78"/>
    </row>
    <row r="67" spans="1:13" ht="12.75" customHeight="1" x14ac:dyDescent="0.2">
      <c r="A67" s="230"/>
      <c r="B67" s="230"/>
      <c r="C67" s="234"/>
      <c r="D67" s="78" t="s">
        <v>140</v>
      </c>
      <c r="E67" s="78" t="s">
        <v>141</v>
      </c>
      <c r="F67" s="78"/>
      <c r="G67" s="78"/>
      <c r="H67" s="78">
        <v>0</v>
      </c>
      <c r="I67" s="78">
        <v>0</v>
      </c>
      <c r="J67" s="78">
        <v>0</v>
      </c>
      <c r="K67" s="179"/>
      <c r="L67" s="179"/>
      <c r="M67" s="78"/>
    </row>
    <row r="68" spans="1:13" ht="12.75" customHeight="1" x14ac:dyDescent="0.2">
      <c r="A68" s="230"/>
      <c r="B68" s="230"/>
      <c r="C68" s="234"/>
      <c r="D68" s="78"/>
      <c r="E68" s="78"/>
      <c r="F68" s="78"/>
      <c r="G68" s="78"/>
      <c r="H68" s="78"/>
      <c r="I68" s="78"/>
      <c r="J68" s="78"/>
      <c r="K68" s="179"/>
      <c r="L68" s="179"/>
      <c r="M68" s="78"/>
    </row>
    <row r="69" spans="1:13" ht="14.25" customHeight="1" x14ac:dyDescent="0.2">
      <c r="A69" s="230"/>
      <c r="B69" s="230"/>
      <c r="C69" s="234"/>
      <c r="D69" s="78"/>
      <c r="E69" s="78"/>
      <c r="F69" s="78"/>
      <c r="G69" s="78"/>
      <c r="H69" s="78"/>
      <c r="I69" s="78"/>
      <c r="J69" s="78"/>
      <c r="K69" s="179"/>
      <c r="L69" s="179"/>
      <c r="M69" s="78"/>
    </row>
    <row r="70" spans="1:13" ht="15.75" x14ac:dyDescent="0.2">
      <c r="A70" s="222">
        <v>11</v>
      </c>
      <c r="B70" s="222" t="s">
        <v>450</v>
      </c>
      <c r="C70" s="64" t="s">
        <v>0</v>
      </c>
      <c r="D70" s="78"/>
      <c r="E70" s="78"/>
      <c r="F70" s="78"/>
      <c r="G70" s="78"/>
      <c r="H70" s="114">
        <f>H71</f>
        <v>3318</v>
      </c>
      <c r="I70" s="114">
        <f>I71</f>
        <v>3317.08</v>
      </c>
      <c r="J70" s="114">
        <f>J71</f>
        <v>3317.08</v>
      </c>
      <c r="K70" s="179"/>
      <c r="L70" s="179"/>
      <c r="M70" s="78"/>
    </row>
    <row r="71" spans="1:13" ht="67.5" customHeight="1" x14ac:dyDescent="0.2">
      <c r="A71" s="222"/>
      <c r="B71" s="222"/>
      <c r="C71" s="113" t="s">
        <v>55</v>
      </c>
      <c r="D71" s="78" t="s">
        <v>138</v>
      </c>
      <c r="E71" s="78" t="s">
        <v>137</v>
      </c>
      <c r="F71" s="78" t="s">
        <v>138</v>
      </c>
      <c r="G71" s="78" t="s">
        <v>137</v>
      </c>
      <c r="H71" s="114">
        <v>3318</v>
      </c>
      <c r="I71" s="114">
        <v>3317.08</v>
      </c>
      <c r="J71" s="114">
        <v>3317.08</v>
      </c>
      <c r="K71" s="179" t="s">
        <v>443</v>
      </c>
      <c r="L71" s="179" t="s">
        <v>443</v>
      </c>
      <c r="M71" s="78"/>
    </row>
    <row r="72" spans="1:13" ht="15.75" x14ac:dyDescent="0.2">
      <c r="A72" s="222">
        <v>12</v>
      </c>
      <c r="B72" s="222" t="s">
        <v>291</v>
      </c>
      <c r="C72" s="64" t="s">
        <v>0</v>
      </c>
      <c r="D72" s="78" t="s">
        <v>138</v>
      </c>
      <c r="E72" s="78" t="s">
        <v>139</v>
      </c>
      <c r="F72" s="78" t="s">
        <v>138</v>
      </c>
      <c r="G72" s="78" t="s">
        <v>139</v>
      </c>
      <c r="H72" s="114">
        <v>33809</v>
      </c>
      <c r="I72" s="114">
        <v>33782.879999999997</v>
      </c>
      <c r="J72" s="114">
        <v>33782.879999999997</v>
      </c>
      <c r="K72" s="179"/>
      <c r="L72" s="179"/>
      <c r="M72" s="78"/>
    </row>
    <row r="73" spans="1:13" ht="12.75" customHeight="1" x14ac:dyDescent="0.2">
      <c r="A73" s="222"/>
      <c r="B73" s="222"/>
      <c r="C73" s="234" t="s">
        <v>55</v>
      </c>
      <c r="D73" s="78"/>
      <c r="E73" s="78"/>
      <c r="F73" s="78"/>
      <c r="G73" s="78"/>
      <c r="H73" s="78"/>
      <c r="I73" s="78"/>
      <c r="J73" s="78"/>
      <c r="K73" s="179"/>
      <c r="L73" s="271" t="s">
        <v>469</v>
      </c>
      <c r="M73" s="78"/>
    </row>
    <row r="74" spans="1:13" ht="15.75" customHeight="1" x14ac:dyDescent="0.2">
      <c r="A74" s="230"/>
      <c r="B74" s="131" t="s">
        <v>301</v>
      </c>
      <c r="C74" s="229"/>
      <c r="D74" s="78"/>
      <c r="E74" s="78"/>
      <c r="F74" s="78"/>
      <c r="G74" s="78"/>
      <c r="H74" s="78"/>
      <c r="I74" s="78"/>
      <c r="J74" s="78"/>
      <c r="K74" s="179"/>
      <c r="L74" s="273"/>
      <c r="M74" s="78"/>
    </row>
    <row r="75" spans="1:13" ht="15.75" customHeight="1" x14ac:dyDescent="0.2">
      <c r="A75" s="230"/>
      <c r="B75" s="131" t="s">
        <v>292</v>
      </c>
      <c r="C75" s="229"/>
      <c r="D75" s="78"/>
      <c r="E75" s="78"/>
      <c r="F75" s="78"/>
      <c r="G75" s="78"/>
      <c r="H75" s="78"/>
      <c r="I75" s="78"/>
      <c r="J75" s="78"/>
      <c r="K75" s="179"/>
      <c r="L75" s="273"/>
      <c r="M75" s="78"/>
    </row>
    <row r="76" spans="1:13" ht="16.5" customHeight="1" x14ac:dyDescent="0.2">
      <c r="A76" s="230"/>
      <c r="B76" s="131" t="s">
        <v>293</v>
      </c>
      <c r="C76" s="229"/>
      <c r="D76" s="78"/>
      <c r="E76" s="78"/>
      <c r="F76" s="78"/>
      <c r="G76" s="78"/>
      <c r="H76" s="78"/>
      <c r="I76" s="78"/>
      <c r="J76" s="78"/>
      <c r="K76" s="179"/>
      <c r="L76" s="273"/>
      <c r="M76" s="78"/>
    </row>
    <row r="77" spans="1:13" ht="15.75" customHeight="1" x14ac:dyDescent="0.2">
      <c r="A77" s="230"/>
      <c r="B77" s="131" t="s">
        <v>294</v>
      </c>
      <c r="C77" s="229"/>
      <c r="D77" s="78"/>
      <c r="E77" s="78"/>
      <c r="F77" s="78"/>
      <c r="G77" s="78"/>
      <c r="H77" s="130">
        <v>33809</v>
      </c>
      <c r="I77" s="130">
        <v>33782.879999999997</v>
      </c>
      <c r="J77" s="130">
        <v>33782.879999999997</v>
      </c>
      <c r="K77" s="179"/>
      <c r="L77" s="273"/>
      <c r="M77" s="78"/>
    </row>
    <row r="78" spans="1:13" ht="15.75" customHeight="1" x14ac:dyDescent="0.2">
      <c r="A78" s="230"/>
      <c r="B78" s="131" t="s">
        <v>295</v>
      </c>
      <c r="C78" s="229"/>
      <c r="D78" s="78"/>
      <c r="E78" s="78"/>
      <c r="F78" s="78"/>
      <c r="G78" s="78"/>
      <c r="H78" s="78"/>
      <c r="I78" s="78"/>
      <c r="J78" s="78"/>
      <c r="K78" s="179"/>
      <c r="L78" s="273"/>
      <c r="M78" s="78"/>
    </row>
    <row r="79" spans="1:13" ht="18.75" customHeight="1" x14ac:dyDescent="0.2">
      <c r="A79" s="230"/>
      <c r="B79" s="131" t="s">
        <v>296</v>
      </c>
      <c r="C79" s="229"/>
      <c r="D79" s="78"/>
      <c r="E79" s="78"/>
      <c r="F79" s="78"/>
      <c r="G79" s="78"/>
      <c r="H79" s="78"/>
      <c r="I79" s="78"/>
      <c r="J79" s="78"/>
      <c r="K79" s="179"/>
      <c r="L79" s="273"/>
      <c r="M79" s="78"/>
    </row>
    <row r="80" spans="1:13" ht="16.5" customHeight="1" x14ac:dyDescent="0.2">
      <c r="A80" s="230"/>
      <c r="B80" s="131" t="s">
        <v>298</v>
      </c>
      <c r="C80" s="229"/>
      <c r="D80" s="78"/>
      <c r="E80" s="78"/>
      <c r="F80" s="78"/>
      <c r="G80" s="78"/>
      <c r="H80" s="78"/>
      <c r="I80" s="78"/>
      <c r="J80" s="78"/>
      <c r="K80" s="179"/>
      <c r="L80" s="273"/>
      <c r="M80" s="78"/>
    </row>
    <row r="81" spans="1:13" ht="15" customHeight="1" x14ac:dyDescent="0.2">
      <c r="A81" s="230"/>
      <c r="B81" s="131" t="s">
        <v>300</v>
      </c>
      <c r="C81" s="229"/>
      <c r="D81" s="78"/>
      <c r="E81" s="78"/>
      <c r="F81" s="78"/>
      <c r="G81" s="78"/>
      <c r="H81" s="78"/>
      <c r="I81" s="78"/>
      <c r="J81" s="78"/>
      <c r="K81" s="179"/>
      <c r="L81" s="273"/>
      <c r="M81" s="78"/>
    </row>
    <row r="82" spans="1:13" ht="15" customHeight="1" x14ac:dyDescent="0.2">
      <c r="A82" s="230"/>
      <c r="B82" s="131" t="s">
        <v>358</v>
      </c>
      <c r="C82" s="229"/>
      <c r="D82" s="78"/>
      <c r="E82" s="78"/>
      <c r="F82" s="78"/>
      <c r="G82" s="78"/>
      <c r="H82" s="78"/>
      <c r="I82" s="78"/>
      <c r="J82" s="78"/>
      <c r="K82" s="179"/>
      <c r="L82" s="273"/>
      <c r="M82" s="78"/>
    </row>
    <row r="83" spans="1:13" ht="15" customHeight="1" x14ac:dyDescent="0.2">
      <c r="A83" s="230"/>
      <c r="B83" s="131" t="s">
        <v>299</v>
      </c>
      <c r="C83" s="229"/>
      <c r="D83" s="78"/>
      <c r="E83" s="78"/>
      <c r="F83" s="78"/>
      <c r="G83" s="78"/>
      <c r="H83" s="78"/>
      <c r="I83" s="78"/>
      <c r="J83" s="78"/>
      <c r="K83" s="179"/>
      <c r="L83" s="273"/>
      <c r="M83" s="78"/>
    </row>
    <row r="84" spans="1:13" ht="14.25" customHeight="1" x14ac:dyDescent="0.2">
      <c r="A84" s="230"/>
      <c r="B84" s="131" t="s">
        <v>297</v>
      </c>
      <c r="C84" s="229"/>
      <c r="D84" s="78"/>
      <c r="E84" s="78"/>
      <c r="F84" s="78"/>
      <c r="G84" s="78"/>
      <c r="H84" s="78"/>
      <c r="I84" s="78"/>
      <c r="J84" s="78"/>
      <c r="K84" s="179"/>
      <c r="L84" s="272"/>
      <c r="M84" s="78"/>
    </row>
    <row r="85" spans="1:13" ht="15.75" x14ac:dyDescent="0.25">
      <c r="A85" s="71">
        <v>13</v>
      </c>
      <c r="B85" s="222" t="s">
        <v>237</v>
      </c>
      <c r="C85" s="64" t="s">
        <v>0</v>
      </c>
      <c r="D85" s="78"/>
      <c r="E85" s="78"/>
      <c r="F85" s="78"/>
      <c r="G85" s="78"/>
      <c r="H85" s="69">
        <f>SUM(H86:H96)</f>
        <v>85217.7</v>
      </c>
      <c r="I85" s="69">
        <f>SUM(I86:I96)</f>
        <v>85207.849999999991</v>
      </c>
      <c r="J85" s="69">
        <f>SUM(J86:J96)</f>
        <v>85207.849999999991</v>
      </c>
      <c r="K85" s="179"/>
      <c r="L85" s="179"/>
      <c r="M85" s="78"/>
    </row>
    <row r="86" spans="1:13" ht="12.75" customHeight="1" x14ac:dyDescent="0.2">
      <c r="A86" s="241"/>
      <c r="B86" s="222"/>
      <c r="C86" s="232" t="s">
        <v>318</v>
      </c>
      <c r="D86" s="78"/>
      <c r="E86" s="78"/>
      <c r="F86" s="78"/>
      <c r="G86" s="78"/>
      <c r="H86" s="231">
        <v>37088</v>
      </c>
      <c r="I86" s="231">
        <v>37087.599999999999</v>
      </c>
      <c r="J86" s="231">
        <v>37087.599999999999</v>
      </c>
      <c r="K86" s="179"/>
      <c r="L86" s="179"/>
      <c r="M86" s="78"/>
    </row>
    <row r="87" spans="1:13" x14ac:dyDescent="0.2">
      <c r="A87" s="259"/>
      <c r="B87" s="230"/>
      <c r="C87" s="261"/>
      <c r="D87" s="78"/>
      <c r="E87" s="78"/>
      <c r="F87" s="78"/>
      <c r="G87" s="78"/>
      <c r="H87" s="248"/>
      <c r="I87" s="248"/>
      <c r="J87" s="248"/>
      <c r="K87" s="179"/>
      <c r="L87" s="179"/>
      <c r="M87" s="78"/>
    </row>
    <row r="88" spans="1:13" ht="26.25" customHeight="1" x14ac:dyDescent="0.2">
      <c r="A88" s="259"/>
      <c r="B88" s="230"/>
      <c r="C88" s="261"/>
      <c r="D88" s="78"/>
      <c r="E88" s="78"/>
      <c r="F88" s="78"/>
      <c r="G88" s="78"/>
      <c r="H88" s="248"/>
      <c r="I88" s="248"/>
      <c r="J88" s="248"/>
      <c r="K88" s="179"/>
      <c r="L88" s="179"/>
      <c r="M88" s="78"/>
    </row>
    <row r="89" spans="1:13" ht="51.75" customHeight="1" x14ac:dyDescent="0.2">
      <c r="A89" s="259"/>
      <c r="B89" s="270" t="s">
        <v>319</v>
      </c>
      <c r="C89" s="261"/>
      <c r="D89" s="78" t="s">
        <v>422</v>
      </c>
      <c r="E89" s="78" t="s">
        <v>136</v>
      </c>
      <c r="F89" s="78" t="s">
        <v>422</v>
      </c>
      <c r="G89" s="78" t="s">
        <v>139</v>
      </c>
      <c r="H89" s="249"/>
      <c r="I89" s="249"/>
      <c r="J89" s="249"/>
      <c r="K89" s="179"/>
      <c r="L89" s="271" t="s">
        <v>467</v>
      </c>
      <c r="M89" s="78"/>
    </row>
    <row r="90" spans="1:13" ht="20.25" customHeight="1" x14ac:dyDescent="0.2">
      <c r="A90" s="259"/>
      <c r="B90" s="205"/>
      <c r="C90" s="233"/>
      <c r="D90" s="78"/>
      <c r="E90" s="78"/>
      <c r="F90" s="78"/>
      <c r="G90" s="78"/>
      <c r="H90" s="175">
        <v>31863.7</v>
      </c>
      <c r="I90" s="175">
        <v>31863.3</v>
      </c>
      <c r="J90" s="175">
        <v>31863.3</v>
      </c>
      <c r="K90" s="179"/>
      <c r="L90" s="272"/>
      <c r="M90" s="78"/>
    </row>
    <row r="91" spans="1:13" ht="34.5" customHeight="1" x14ac:dyDescent="0.25">
      <c r="A91" s="259"/>
      <c r="B91" s="153" t="s">
        <v>400</v>
      </c>
      <c r="C91" s="152" t="s">
        <v>323</v>
      </c>
      <c r="D91" s="129" t="s">
        <v>142</v>
      </c>
      <c r="E91" s="129" t="s">
        <v>394</v>
      </c>
      <c r="F91" s="129" t="s">
        <v>142</v>
      </c>
      <c r="G91" s="129" t="s">
        <v>394</v>
      </c>
      <c r="H91" s="134">
        <v>4263</v>
      </c>
      <c r="I91" s="134">
        <v>4262.6899999999996</v>
      </c>
      <c r="J91" s="134">
        <v>4262.6899999999996</v>
      </c>
      <c r="K91" s="179"/>
      <c r="L91" s="179" t="s">
        <v>468</v>
      </c>
      <c r="M91" s="78"/>
    </row>
    <row r="92" spans="1:13" ht="33" customHeight="1" x14ac:dyDescent="0.25">
      <c r="A92" s="259"/>
      <c r="B92" s="153" t="s">
        <v>401</v>
      </c>
      <c r="C92" s="152" t="s">
        <v>323</v>
      </c>
      <c r="D92" s="129" t="s">
        <v>394</v>
      </c>
      <c r="E92" s="129" t="s">
        <v>141</v>
      </c>
      <c r="F92" s="129" t="s">
        <v>394</v>
      </c>
      <c r="G92" s="129" t="s">
        <v>141</v>
      </c>
      <c r="H92" s="134">
        <v>225</v>
      </c>
      <c r="I92" s="134">
        <v>221.23</v>
      </c>
      <c r="J92" s="134">
        <v>221.23</v>
      </c>
      <c r="K92" s="179"/>
      <c r="L92" s="179" t="s">
        <v>461</v>
      </c>
      <c r="M92" s="78"/>
    </row>
    <row r="93" spans="1:13" ht="141" x14ac:dyDescent="0.25">
      <c r="A93" s="259"/>
      <c r="B93" s="153" t="s">
        <v>404</v>
      </c>
      <c r="C93" s="152" t="s">
        <v>323</v>
      </c>
      <c r="D93" s="129" t="s">
        <v>423</v>
      </c>
      <c r="E93" s="129" t="s">
        <v>139</v>
      </c>
      <c r="F93" s="129" t="s">
        <v>423</v>
      </c>
      <c r="G93" s="129" t="s">
        <v>139</v>
      </c>
      <c r="H93" s="134">
        <v>569.09</v>
      </c>
      <c r="I93" s="134">
        <v>566.67999999999995</v>
      </c>
      <c r="J93" s="134">
        <v>566.67999999999995</v>
      </c>
      <c r="K93" s="179"/>
      <c r="L93" s="179" t="s">
        <v>466</v>
      </c>
      <c r="M93" s="78"/>
    </row>
    <row r="94" spans="1:13" ht="47.25" x14ac:dyDescent="0.25">
      <c r="A94" s="259"/>
      <c r="B94" s="153" t="s">
        <v>402</v>
      </c>
      <c r="C94" s="152" t="s">
        <v>323</v>
      </c>
      <c r="D94" s="129" t="s">
        <v>423</v>
      </c>
      <c r="E94" s="129" t="s">
        <v>136</v>
      </c>
      <c r="F94" s="129" t="s">
        <v>423</v>
      </c>
      <c r="G94" s="129" t="s">
        <v>136</v>
      </c>
      <c r="H94" s="134">
        <v>3333.91</v>
      </c>
      <c r="I94" s="134">
        <v>3333.91</v>
      </c>
      <c r="J94" s="134">
        <v>3333.91</v>
      </c>
      <c r="K94" s="179"/>
      <c r="L94" s="179" t="s">
        <v>462</v>
      </c>
      <c r="M94" s="78"/>
    </row>
    <row r="95" spans="1:13" ht="90" x14ac:dyDescent="0.25">
      <c r="A95" s="259"/>
      <c r="B95" s="153" t="s">
        <v>403</v>
      </c>
      <c r="C95" s="152" t="s">
        <v>323</v>
      </c>
      <c r="D95" s="129" t="s">
        <v>136</v>
      </c>
      <c r="E95" s="129" t="s">
        <v>141</v>
      </c>
      <c r="F95" s="129" t="s">
        <v>136</v>
      </c>
      <c r="G95" s="129" t="s">
        <v>141</v>
      </c>
      <c r="H95" s="134">
        <v>1195</v>
      </c>
      <c r="I95" s="134">
        <v>1194.44</v>
      </c>
      <c r="J95" s="134">
        <v>1194.44</v>
      </c>
      <c r="K95" s="179"/>
      <c r="L95" s="179" t="s">
        <v>465</v>
      </c>
      <c r="M95" s="78"/>
    </row>
    <row r="96" spans="1:13" ht="216.75" x14ac:dyDescent="0.2">
      <c r="A96" s="260"/>
      <c r="B96" s="131" t="s">
        <v>181</v>
      </c>
      <c r="C96" s="113" t="s">
        <v>323</v>
      </c>
      <c r="D96" s="78" t="s">
        <v>137</v>
      </c>
      <c r="E96" s="78" t="s">
        <v>136</v>
      </c>
      <c r="F96" s="78" t="s">
        <v>137</v>
      </c>
      <c r="G96" s="78" t="s">
        <v>136</v>
      </c>
      <c r="H96" s="133">
        <v>6680</v>
      </c>
      <c r="I96" s="133">
        <v>6678</v>
      </c>
      <c r="J96" s="133">
        <v>6678</v>
      </c>
      <c r="K96" s="179"/>
      <c r="L96" s="179" t="s">
        <v>464</v>
      </c>
      <c r="M96" s="78"/>
    </row>
    <row r="97" spans="1:13" ht="15.75" x14ac:dyDescent="0.2">
      <c r="A97" s="222">
        <v>14</v>
      </c>
      <c r="B97" s="215" t="s">
        <v>279</v>
      </c>
      <c r="C97" s="64" t="s">
        <v>0</v>
      </c>
      <c r="D97" s="78" t="s">
        <v>137</v>
      </c>
      <c r="E97" s="78" t="s">
        <v>139</v>
      </c>
      <c r="F97" s="78" t="s">
        <v>137</v>
      </c>
      <c r="G97" s="78" t="s">
        <v>139</v>
      </c>
      <c r="H97" s="114">
        <f>SUM(H98:H105)</f>
        <v>22337.1</v>
      </c>
      <c r="I97" s="114">
        <f>SUM(I98:I105)</f>
        <v>3128.52</v>
      </c>
      <c r="J97" s="114">
        <f>SUM(J98:J105)</f>
        <v>22305.62</v>
      </c>
      <c r="K97" s="179"/>
      <c r="L97" s="179"/>
      <c r="M97" s="78"/>
    </row>
    <row r="98" spans="1:13" ht="15.75" x14ac:dyDescent="0.2">
      <c r="A98" s="222"/>
      <c r="B98" s="216"/>
      <c r="C98" s="113" t="s">
        <v>346</v>
      </c>
      <c r="D98" s="78"/>
      <c r="E98" s="78"/>
      <c r="F98" s="78"/>
      <c r="G98" s="78"/>
      <c r="H98" s="114">
        <v>800</v>
      </c>
      <c r="I98" s="114">
        <v>791.74</v>
      </c>
      <c r="J98" s="114">
        <v>791.74</v>
      </c>
      <c r="K98" s="179"/>
      <c r="L98" s="179"/>
      <c r="M98" s="78"/>
    </row>
    <row r="99" spans="1:13" ht="15.75" x14ac:dyDescent="0.2">
      <c r="A99" s="222"/>
      <c r="B99" s="216"/>
      <c r="C99" s="113" t="s">
        <v>347</v>
      </c>
      <c r="D99" s="78"/>
      <c r="E99" s="78"/>
      <c r="F99" s="78"/>
      <c r="G99" s="78"/>
      <c r="H99" s="114">
        <v>545</v>
      </c>
      <c r="I99" s="114">
        <v>544.14</v>
      </c>
      <c r="J99" s="114">
        <v>544.14</v>
      </c>
      <c r="K99" s="179"/>
      <c r="L99" s="181"/>
      <c r="M99" s="78"/>
    </row>
    <row r="100" spans="1:13" ht="15.75" x14ac:dyDescent="0.2">
      <c r="A100" s="222"/>
      <c r="B100" s="216"/>
      <c r="C100" s="113" t="s">
        <v>348</v>
      </c>
      <c r="D100" s="78"/>
      <c r="E100" s="78"/>
      <c r="F100" s="78"/>
      <c r="G100" s="78"/>
      <c r="H100" s="114">
        <v>299</v>
      </c>
      <c r="I100" s="114">
        <v>298.33999999999997</v>
      </c>
      <c r="J100" s="114">
        <v>298.33999999999997</v>
      </c>
      <c r="K100" s="179"/>
      <c r="L100" s="181"/>
      <c r="M100" s="78"/>
    </row>
    <row r="101" spans="1:13" ht="15.75" x14ac:dyDescent="0.2">
      <c r="A101" s="222"/>
      <c r="B101" s="216"/>
      <c r="C101" s="113" t="s">
        <v>351</v>
      </c>
      <c r="D101" s="78"/>
      <c r="E101" s="78"/>
      <c r="F101" s="78"/>
      <c r="G101" s="78"/>
      <c r="H101" s="114">
        <v>315</v>
      </c>
      <c r="I101" s="114">
        <v>314.41000000000003</v>
      </c>
      <c r="J101" s="114">
        <v>314.41000000000003</v>
      </c>
      <c r="K101" s="179"/>
      <c r="L101" s="181"/>
      <c r="M101" s="78"/>
    </row>
    <row r="102" spans="1:13" ht="15.75" x14ac:dyDescent="0.2">
      <c r="A102" s="222"/>
      <c r="B102" s="216"/>
      <c r="C102" s="113" t="s">
        <v>349</v>
      </c>
      <c r="D102" s="78"/>
      <c r="E102" s="78"/>
      <c r="F102" s="78"/>
      <c r="G102" s="78"/>
      <c r="H102" s="114">
        <v>100</v>
      </c>
      <c r="I102" s="114">
        <v>99.85</v>
      </c>
      <c r="J102" s="114">
        <v>99.85</v>
      </c>
      <c r="K102" s="179"/>
      <c r="L102" s="181"/>
      <c r="M102" s="78"/>
    </row>
    <row r="103" spans="1:13" ht="15.75" x14ac:dyDescent="0.2">
      <c r="A103" s="222"/>
      <c r="B103" s="216"/>
      <c r="C103" s="113" t="s">
        <v>350</v>
      </c>
      <c r="D103" s="78"/>
      <c r="E103" s="78"/>
      <c r="F103" s="78"/>
      <c r="G103" s="78"/>
      <c r="H103" s="114">
        <v>403</v>
      </c>
      <c r="I103" s="114">
        <v>386.06</v>
      </c>
      <c r="J103" s="114">
        <v>386.06</v>
      </c>
      <c r="K103" s="179"/>
      <c r="L103" s="181"/>
      <c r="M103" s="78"/>
    </row>
    <row r="104" spans="1:13" ht="31.5" x14ac:dyDescent="0.2">
      <c r="A104" s="222"/>
      <c r="B104" s="216"/>
      <c r="C104" s="113" t="s">
        <v>55</v>
      </c>
      <c r="D104" s="78"/>
      <c r="E104" s="78"/>
      <c r="F104" s="78"/>
      <c r="G104" s="78"/>
      <c r="H104" s="114">
        <f>H106+H109+H119+H121</f>
        <v>698</v>
      </c>
      <c r="I104" s="114">
        <v>693.98</v>
      </c>
      <c r="J104" s="114">
        <v>693.98</v>
      </c>
      <c r="K104" s="179"/>
      <c r="L104" s="181"/>
      <c r="M104" s="78"/>
    </row>
    <row r="105" spans="1:13" ht="15.75" x14ac:dyDescent="0.2">
      <c r="A105" s="168"/>
      <c r="B105" s="205"/>
      <c r="C105" s="170" t="s">
        <v>283</v>
      </c>
      <c r="D105" s="78"/>
      <c r="E105" s="78"/>
      <c r="F105" s="78"/>
      <c r="G105" s="78"/>
      <c r="H105" s="169">
        <v>19177.099999999999</v>
      </c>
      <c r="I105" s="169">
        <v>0</v>
      </c>
      <c r="J105" s="169">
        <v>19177.099999999999</v>
      </c>
      <c r="K105" s="179"/>
      <c r="L105" s="181"/>
      <c r="M105" s="78"/>
    </row>
    <row r="106" spans="1:13" ht="15.75" x14ac:dyDescent="0.25">
      <c r="A106" s="222">
        <v>15</v>
      </c>
      <c r="B106" s="222" t="s">
        <v>322</v>
      </c>
      <c r="C106" s="64" t="s">
        <v>0</v>
      </c>
      <c r="D106" s="78"/>
      <c r="E106" s="78"/>
      <c r="F106" s="78"/>
      <c r="G106" s="78"/>
      <c r="H106" s="69">
        <f>H107</f>
        <v>115</v>
      </c>
      <c r="I106" s="69">
        <f>I107</f>
        <v>112.03</v>
      </c>
      <c r="J106" s="69">
        <f>J107</f>
        <v>112.03</v>
      </c>
      <c r="K106" s="179"/>
      <c r="L106" s="179"/>
      <c r="M106" s="78"/>
    </row>
    <row r="107" spans="1:13" ht="177.75" customHeight="1" x14ac:dyDescent="0.2">
      <c r="A107" s="228"/>
      <c r="B107" s="228"/>
      <c r="C107" s="113" t="s">
        <v>55</v>
      </c>
      <c r="D107" s="78" t="s">
        <v>143</v>
      </c>
      <c r="E107" s="78" t="s">
        <v>135</v>
      </c>
      <c r="F107" s="78" t="s">
        <v>143</v>
      </c>
      <c r="G107" s="78" t="s">
        <v>135</v>
      </c>
      <c r="H107" s="114">
        <v>115</v>
      </c>
      <c r="I107" s="114">
        <v>112.03</v>
      </c>
      <c r="J107" s="114">
        <v>112.03</v>
      </c>
      <c r="K107" s="179" t="s">
        <v>448</v>
      </c>
      <c r="L107" s="179" t="s">
        <v>449</v>
      </c>
      <c r="M107" s="78"/>
    </row>
    <row r="108" spans="1:13" ht="15.75" x14ac:dyDescent="0.2">
      <c r="A108" s="215">
        <v>16</v>
      </c>
      <c r="B108" s="215" t="s">
        <v>357</v>
      </c>
      <c r="C108" s="64" t="s">
        <v>0</v>
      </c>
      <c r="D108" s="78"/>
      <c r="E108" s="78"/>
      <c r="F108" s="78"/>
      <c r="G108" s="78"/>
      <c r="H108" s="114">
        <f>SUM(H109:H116)</f>
        <v>3809</v>
      </c>
      <c r="I108" s="114">
        <f>SUM(I109:I116)</f>
        <v>3016.49</v>
      </c>
      <c r="J108" s="114">
        <f>SUM(J109:J116)</f>
        <v>3780.49</v>
      </c>
      <c r="K108" s="179"/>
      <c r="L108" s="179"/>
      <c r="M108" s="78"/>
    </row>
    <row r="109" spans="1:13" ht="31.5" x14ac:dyDescent="0.2">
      <c r="A109" s="226"/>
      <c r="B109" s="226"/>
      <c r="C109" s="113" t="s">
        <v>55</v>
      </c>
      <c r="D109" s="78" t="s">
        <v>137</v>
      </c>
      <c r="E109" s="78" t="s">
        <v>143</v>
      </c>
      <c r="F109" s="78" t="s">
        <v>137</v>
      </c>
      <c r="G109" s="78" t="s">
        <v>143</v>
      </c>
      <c r="H109" s="114">
        <v>583</v>
      </c>
      <c r="I109" s="114">
        <v>581.95000000000005</v>
      </c>
      <c r="J109" s="114">
        <v>581.95000000000005</v>
      </c>
      <c r="K109" s="179"/>
      <c r="L109" s="179" t="s">
        <v>453</v>
      </c>
      <c r="M109" s="78"/>
    </row>
    <row r="110" spans="1:13" ht="25.5" x14ac:dyDescent="0.2">
      <c r="A110" s="265"/>
      <c r="B110" s="265"/>
      <c r="C110" s="113" t="s">
        <v>311</v>
      </c>
      <c r="D110" s="78" t="s">
        <v>137</v>
      </c>
      <c r="E110" s="78" t="s">
        <v>139</v>
      </c>
      <c r="F110" s="78" t="s">
        <v>137</v>
      </c>
      <c r="G110" s="78" t="s">
        <v>139</v>
      </c>
      <c r="H110" s="114">
        <v>800</v>
      </c>
      <c r="I110" s="114">
        <v>791.74</v>
      </c>
      <c r="J110" s="114">
        <v>791.74</v>
      </c>
      <c r="K110" s="179"/>
      <c r="L110" s="179" t="s">
        <v>454</v>
      </c>
      <c r="M110" s="78"/>
    </row>
    <row r="111" spans="1:13" ht="25.5" x14ac:dyDescent="0.2">
      <c r="A111" s="265"/>
      <c r="B111" s="265"/>
      <c r="C111" s="113" t="s">
        <v>313</v>
      </c>
      <c r="D111" s="78" t="s">
        <v>137</v>
      </c>
      <c r="E111" s="78" t="s">
        <v>139</v>
      </c>
      <c r="F111" s="78" t="s">
        <v>137</v>
      </c>
      <c r="G111" s="78" t="s">
        <v>139</v>
      </c>
      <c r="H111" s="114">
        <v>545</v>
      </c>
      <c r="I111" s="114">
        <v>544.14</v>
      </c>
      <c r="J111" s="114">
        <v>544.14</v>
      </c>
      <c r="K111" s="179"/>
      <c r="L111" s="179" t="s">
        <v>456</v>
      </c>
      <c r="M111" s="78"/>
    </row>
    <row r="112" spans="1:13" ht="25.5" x14ac:dyDescent="0.2">
      <c r="A112" s="265"/>
      <c r="B112" s="265"/>
      <c r="C112" s="113" t="s">
        <v>307</v>
      </c>
      <c r="D112" s="78" t="s">
        <v>137</v>
      </c>
      <c r="E112" s="78" t="s">
        <v>139</v>
      </c>
      <c r="F112" s="78" t="s">
        <v>137</v>
      </c>
      <c r="G112" s="78" t="s">
        <v>139</v>
      </c>
      <c r="H112" s="114">
        <v>299</v>
      </c>
      <c r="I112" s="114">
        <v>298.33999999999997</v>
      </c>
      <c r="J112" s="114">
        <v>298.33999999999997</v>
      </c>
      <c r="K112" s="179"/>
      <c r="L112" s="179" t="s">
        <v>455</v>
      </c>
      <c r="M112" s="78"/>
    </row>
    <row r="113" spans="1:13" ht="25.5" x14ac:dyDescent="0.2">
      <c r="A113" s="265"/>
      <c r="B113" s="265"/>
      <c r="C113" s="113" t="s">
        <v>314</v>
      </c>
      <c r="D113" s="78" t="s">
        <v>137</v>
      </c>
      <c r="E113" s="78" t="s">
        <v>139</v>
      </c>
      <c r="F113" s="78" t="s">
        <v>137</v>
      </c>
      <c r="G113" s="78" t="s">
        <v>139</v>
      </c>
      <c r="H113" s="114">
        <v>315</v>
      </c>
      <c r="I113" s="114">
        <v>314.41000000000003</v>
      </c>
      <c r="J113" s="114">
        <v>314.41000000000003</v>
      </c>
      <c r="K113" s="179"/>
      <c r="L113" s="179" t="s">
        <v>459</v>
      </c>
      <c r="M113" s="78"/>
    </row>
    <row r="114" spans="1:13" ht="25.5" x14ac:dyDescent="0.2">
      <c r="A114" s="265"/>
      <c r="B114" s="265"/>
      <c r="C114" s="113" t="s">
        <v>315</v>
      </c>
      <c r="D114" s="78" t="s">
        <v>137</v>
      </c>
      <c r="E114" s="78" t="s">
        <v>139</v>
      </c>
      <c r="F114" s="78" t="s">
        <v>137</v>
      </c>
      <c r="G114" s="78" t="s">
        <v>139</v>
      </c>
      <c r="H114" s="114">
        <v>100</v>
      </c>
      <c r="I114" s="114">
        <v>99.85</v>
      </c>
      <c r="J114" s="114">
        <v>99.85</v>
      </c>
      <c r="K114" s="179"/>
      <c r="L114" s="179" t="s">
        <v>457</v>
      </c>
      <c r="M114" s="78"/>
    </row>
    <row r="115" spans="1:13" ht="25.5" x14ac:dyDescent="0.2">
      <c r="A115" s="265"/>
      <c r="B115" s="265"/>
      <c r="C115" s="113" t="s">
        <v>310</v>
      </c>
      <c r="D115" s="78" t="s">
        <v>137</v>
      </c>
      <c r="E115" s="78" t="s">
        <v>139</v>
      </c>
      <c r="F115" s="78" t="s">
        <v>137</v>
      </c>
      <c r="G115" s="78" t="s">
        <v>139</v>
      </c>
      <c r="H115" s="114">
        <v>403</v>
      </c>
      <c r="I115" s="114">
        <v>386.06</v>
      </c>
      <c r="J115" s="114">
        <v>386.06</v>
      </c>
      <c r="K115" s="179"/>
      <c r="L115" s="179" t="s">
        <v>458</v>
      </c>
      <c r="M115" s="78"/>
    </row>
    <row r="116" spans="1:13" ht="59.25" customHeight="1" x14ac:dyDescent="0.2">
      <c r="A116" s="205"/>
      <c r="B116" s="205"/>
      <c r="C116" s="170" t="s">
        <v>283</v>
      </c>
      <c r="D116" s="78" t="s">
        <v>137</v>
      </c>
      <c r="E116" s="78" t="s">
        <v>139</v>
      </c>
      <c r="F116" s="78" t="s">
        <v>137</v>
      </c>
      <c r="G116" s="78" t="s">
        <v>139</v>
      </c>
      <c r="H116" s="169">
        <v>764</v>
      </c>
      <c r="I116" s="169">
        <v>0</v>
      </c>
      <c r="J116" s="169">
        <v>764</v>
      </c>
      <c r="K116" s="179"/>
      <c r="L116" s="179" t="s">
        <v>460</v>
      </c>
      <c r="M116" s="78"/>
    </row>
    <row r="117" spans="1:13" ht="15.75" x14ac:dyDescent="0.2">
      <c r="A117" s="230">
        <v>17</v>
      </c>
      <c r="B117" s="208" t="s">
        <v>290</v>
      </c>
      <c r="C117" s="64" t="s">
        <v>0</v>
      </c>
      <c r="D117" s="78"/>
      <c r="E117" s="78"/>
      <c r="F117" s="78"/>
      <c r="G117" s="78"/>
      <c r="H117" s="114">
        <v>0</v>
      </c>
      <c r="I117" s="114">
        <v>0</v>
      </c>
      <c r="J117" s="114">
        <v>0</v>
      </c>
      <c r="K117" s="179"/>
      <c r="L117" s="179"/>
      <c r="M117" s="78"/>
    </row>
    <row r="118" spans="1:13" ht="31.5" x14ac:dyDescent="0.2">
      <c r="A118" s="230"/>
      <c r="B118" s="230"/>
      <c r="C118" s="113" t="s">
        <v>280</v>
      </c>
      <c r="D118" s="78"/>
      <c r="E118" s="78"/>
      <c r="F118" s="78"/>
      <c r="G118" s="78"/>
      <c r="H118" s="114">
        <v>0</v>
      </c>
      <c r="I118" s="114">
        <v>0</v>
      </c>
      <c r="J118" s="114">
        <v>0</v>
      </c>
      <c r="K118" s="179"/>
      <c r="L118" s="179"/>
      <c r="M118" s="78"/>
    </row>
    <row r="119" spans="1:13" ht="15.75" x14ac:dyDescent="0.2">
      <c r="A119" s="230">
        <v>18</v>
      </c>
      <c r="B119" s="208" t="s">
        <v>281</v>
      </c>
      <c r="C119" s="64" t="s">
        <v>0</v>
      </c>
      <c r="D119" s="78"/>
      <c r="E119" s="78"/>
      <c r="F119" s="78"/>
      <c r="G119" s="78"/>
      <c r="H119" s="114">
        <v>0</v>
      </c>
      <c r="I119" s="114">
        <v>0</v>
      </c>
      <c r="J119" s="114">
        <v>0</v>
      </c>
      <c r="K119" s="179"/>
      <c r="L119" s="179"/>
      <c r="M119" s="78"/>
    </row>
    <row r="120" spans="1:13" ht="18.75" x14ac:dyDescent="0.2">
      <c r="A120" s="230"/>
      <c r="B120" s="228"/>
      <c r="C120" s="72" t="s">
        <v>282</v>
      </c>
      <c r="D120" s="78"/>
      <c r="E120" s="78"/>
      <c r="F120" s="78"/>
      <c r="G120" s="78"/>
      <c r="H120" s="114">
        <v>0</v>
      </c>
      <c r="I120" s="114">
        <v>0</v>
      </c>
      <c r="J120" s="114">
        <v>0</v>
      </c>
      <c r="K120" s="179"/>
      <c r="L120" s="179"/>
      <c r="M120" s="78"/>
    </row>
    <row r="121" spans="1:13" ht="15.75" x14ac:dyDescent="0.25">
      <c r="A121" s="222">
        <v>19</v>
      </c>
      <c r="B121" s="222" t="s">
        <v>356</v>
      </c>
      <c r="C121" s="73" t="s">
        <v>0</v>
      </c>
      <c r="D121" s="78"/>
      <c r="E121" s="78"/>
      <c r="F121" s="78"/>
      <c r="G121" s="78"/>
      <c r="H121" s="69">
        <f>H122</f>
        <v>0</v>
      </c>
      <c r="I121" s="69">
        <f>I122</f>
        <v>0</v>
      </c>
      <c r="J121" s="69">
        <f>J122</f>
        <v>0</v>
      </c>
      <c r="K121" s="179"/>
      <c r="L121" s="179"/>
      <c r="M121" s="78"/>
    </row>
    <row r="122" spans="1:13" ht="31.5" x14ac:dyDescent="0.2">
      <c r="A122" s="222"/>
      <c r="B122" s="222"/>
      <c r="C122" s="113" t="s">
        <v>55</v>
      </c>
      <c r="D122" s="78" t="s">
        <v>138</v>
      </c>
      <c r="E122" s="78" t="s">
        <v>139</v>
      </c>
      <c r="F122" s="78"/>
      <c r="G122" s="78"/>
      <c r="H122" s="114">
        <v>0</v>
      </c>
      <c r="I122" s="114">
        <v>0</v>
      </c>
      <c r="J122" s="114">
        <v>0</v>
      </c>
      <c r="K122" s="179"/>
      <c r="L122" s="179"/>
      <c r="M122" s="78"/>
    </row>
    <row r="123" spans="1:13" ht="15.75" x14ac:dyDescent="0.2">
      <c r="A123" s="222">
        <v>20</v>
      </c>
      <c r="B123" s="222" t="s">
        <v>285</v>
      </c>
      <c r="C123" s="64" t="s">
        <v>0</v>
      </c>
      <c r="D123" s="78"/>
      <c r="E123" s="78"/>
      <c r="F123" s="78"/>
      <c r="G123" s="78"/>
      <c r="H123" s="114">
        <v>15066</v>
      </c>
      <c r="I123" s="114">
        <v>0</v>
      </c>
      <c r="J123" s="114">
        <v>15066</v>
      </c>
      <c r="K123" s="179"/>
      <c r="L123" s="179"/>
      <c r="M123" s="78"/>
    </row>
    <row r="124" spans="1:13" ht="12.75" customHeight="1" x14ac:dyDescent="0.2">
      <c r="A124" s="230"/>
      <c r="B124" s="230"/>
      <c r="C124" s="234" t="s">
        <v>283</v>
      </c>
      <c r="D124" s="78"/>
      <c r="E124" s="78"/>
      <c r="F124" s="78"/>
      <c r="G124" s="78"/>
      <c r="H124" s="236">
        <v>15066</v>
      </c>
      <c r="I124" s="236">
        <v>0</v>
      </c>
      <c r="J124" s="236">
        <v>15066</v>
      </c>
      <c r="K124" s="179"/>
      <c r="L124" s="179"/>
      <c r="M124" s="78"/>
    </row>
    <row r="125" spans="1:13" ht="72.75" customHeight="1" x14ac:dyDescent="0.2">
      <c r="A125" s="230"/>
      <c r="B125" s="230"/>
      <c r="C125" s="229"/>
      <c r="D125" s="78" t="s">
        <v>138</v>
      </c>
      <c r="E125" s="78" t="s">
        <v>139</v>
      </c>
      <c r="F125" s="78" t="s">
        <v>138</v>
      </c>
      <c r="G125" s="78" t="s">
        <v>139</v>
      </c>
      <c r="H125" s="229"/>
      <c r="I125" s="229"/>
      <c r="J125" s="229"/>
      <c r="K125" s="179"/>
      <c r="L125" s="179"/>
      <c r="M125" s="78"/>
    </row>
    <row r="126" spans="1:13" ht="15.75" x14ac:dyDescent="0.2">
      <c r="A126" s="222">
        <v>21</v>
      </c>
      <c r="B126" s="222" t="s">
        <v>284</v>
      </c>
      <c r="C126" s="64" t="s">
        <v>0</v>
      </c>
      <c r="D126" s="78"/>
      <c r="E126" s="78"/>
      <c r="F126" s="78"/>
      <c r="G126" s="78"/>
      <c r="H126" s="114">
        <v>2597.1</v>
      </c>
      <c r="I126" s="114">
        <v>0</v>
      </c>
      <c r="J126" s="114">
        <v>2597</v>
      </c>
      <c r="K126" s="179"/>
      <c r="L126" s="179"/>
      <c r="M126" s="78"/>
    </row>
    <row r="127" spans="1:13" ht="15.75" x14ac:dyDescent="0.2">
      <c r="A127" s="230"/>
      <c r="B127" s="230"/>
      <c r="C127" s="64"/>
      <c r="D127" s="78"/>
      <c r="E127" s="78"/>
      <c r="F127" s="78"/>
      <c r="G127" s="78"/>
      <c r="H127" s="114"/>
      <c r="I127" s="114"/>
      <c r="J127" s="114"/>
      <c r="K127" s="179"/>
      <c r="L127" s="179"/>
      <c r="M127" s="78"/>
    </row>
    <row r="128" spans="1:13" ht="36.75" customHeight="1" x14ac:dyDescent="0.2">
      <c r="A128" s="230"/>
      <c r="B128" s="230"/>
      <c r="C128" s="113" t="s">
        <v>283</v>
      </c>
      <c r="D128" s="78" t="s">
        <v>137</v>
      </c>
      <c r="E128" s="78" t="s">
        <v>136</v>
      </c>
      <c r="F128" s="78" t="s">
        <v>137</v>
      </c>
      <c r="G128" s="78" t="s">
        <v>136</v>
      </c>
      <c r="H128" s="114">
        <v>2597.1</v>
      </c>
      <c r="I128" s="114">
        <v>0</v>
      </c>
      <c r="J128" s="114">
        <v>2597.1</v>
      </c>
      <c r="K128" s="179"/>
      <c r="L128" s="179"/>
      <c r="M128" s="78"/>
    </row>
    <row r="129" spans="1:13" ht="15.75" x14ac:dyDescent="0.2">
      <c r="A129" s="222">
        <v>22</v>
      </c>
      <c r="B129" s="222" t="s">
        <v>286</v>
      </c>
      <c r="C129" s="64" t="s">
        <v>0</v>
      </c>
      <c r="D129" s="78"/>
      <c r="E129" s="78"/>
      <c r="F129" s="78"/>
      <c r="G129" s="78"/>
      <c r="H129" s="114">
        <v>750</v>
      </c>
      <c r="I129" s="114">
        <v>0</v>
      </c>
      <c r="J129" s="114">
        <v>750</v>
      </c>
      <c r="K129" s="179"/>
      <c r="L129" s="179"/>
      <c r="M129" s="78"/>
    </row>
    <row r="130" spans="1:13" ht="68.25" customHeight="1" x14ac:dyDescent="0.2">
      <c r="A130" s="230"/>
      <c r="B130" s="230"/>
      <c r="C130" s="113" t="s">
        <v>283</v>
      </c>
      <c r="D130" s="78" t="s">
        <v>137</v>
      </c>
      <c r="E130" s="78" t="s">
        <v>136</v>
      </c>
      <c r="F130" s="78" t="s">
        <v>137</v>
      </c>
      <c r="G130" s="78" t="s">
        <v>136</v>
      </c>
      <c r="H130" s="114">
        <v>750</v>
      </c>
      <c r="I130" s="114">
        <v>0</v>
      </c>
      <c r="J130" s="114">
        <v>750</v>
      </c>
      <c r="K130" s="179"/>
      <c r="L130" s="179"/>
      <c r="M130" s="78"/>
    </row>
    <row r="131" spans="1:13" x14ac:dyDescent="0.2">
      <c r="A131" s="208">
        <v>23</v>
      </c>
      <c r="B131" s="208" t="s">
        <v>238</v>
      </c>
      <c r="C131" s="79" t="s">
        <v>0</v>
      </c>
      <c r="D131" s="78" t="s">
        <v>138</v>
      </c>
      <c r="E131" s="78" t="s">
        <v>139</v>
      </c>
      <c r="F131" s="78" t="s">
        <v>138</v>
      </c>
      <c r="G131" s="78" t="s">
        <v>139</v>
      </c>
      <c r="H131" s="80">
        <f>SUM(H132:H134)</f>
        <v>2311</v>
      </c>
      <c r="I131" s="80">
        <f>SUM(I132:I134)</f>
        <v>2310.38</v>
      </c>
      <c r="J131" s="80">
        <f>SUM(J132:J134)</f>
        <v>2310.38</v>
      </c>
      <c r="K131" s="179"/>
      <c r="L131" s="179"/>
      <c r="M131" s="78"/>
    </row>
    <row r="132" spans="1:13" ht="47.25" x14ac:dyDescent="0.2">
      <c r="A132" s="208"/>
      <c r="B132" s="208"/>
      <c r="C132" s="113" t="s">
        <v>323</v>
      </c>
      <c r="D132" s="78"/>
      <c r="E132" s="78"/>
      <c r="F132" s="78"/>
      <c r="G132" s="78"/>
      <c r="H132" s="114">
        <v>2211</v>
      </c>
      <c r="I132" s="114">
        <v>2210.48</v>
      </c>
      <c r="J132" s="114">
        <v>2210.48</v>
      </c>
      <c r="K132" s="179"/>
      <c r="L132" s="179"/>
      <c r="M132" s="78"/>
    </row>
    <row r="133" spans="1:13" ht="15.75" x14ac:dyDescent="0.2">
      <c r="A133" s="208"/>
      <c r="B133" s="208"/>
      <c r="C133" s="166" t="s">
        <v>310</v>
      </c>
      <c r="D133" s="78" t="s">
        <v>135</v>
      </c>
      <c r="E133" s="78" t="s">
        <v>135</v>
      </c>
      <c r="F133" s="78" t="s">
        <v>135</v>
      </c>
      <c r="G133" s="78" t="s">
        <v>135</v>
      </c>
      <c r="H133" s="167">
        <v>100</v>
      </c>
      <c r="I133" s="167">
        <v>99.9</v>
      </c>
      <c r="J133" s="167">
        <v>99.9</v>
      </c>
      <c r="K133" s="179"/>
      <c r="L133" s="179"/>
      <c r="M133" s="78"/>
    </row>
    <row r="134" spans="1:13" ht="39" customHeight="1" x14ac:dyDescent="0.2">
      <c r="A134" s="208"/>
      <c r="B134" s="208"/>
      <c r="C134" s="113" t="s">
        <v>346</v>
      </c>
      <c r="D134" s="78"/>
      <c r="E134" s="78"/>
      <c r="F134" s="78"/>
      <c r="G134" s="78"/>
      <c r="H134" s="114">
        <v>0</v>
      </c>
      <c r="I134" s="114">
        <v>0</v>
      </c>
      <c r="J134" s="114">
        <v>0</v>
      </c>
      <c r="K134" s="179"/>
      <c r="L134" s="179"/>
      <c r="M134" s="78"/>
    </row>
    <row r="135" spans="1:13" ht="15.75" x14ac:dyDescent="0.2">
      <c r="A135" s="222">
        <v>24</v>
      </c>
      <c r="B135" s="222" t="s">
        <v>239</v>
      </c>
      <c r="C135" s="64" t="s">
        <v>0</v>
      </c>
      <c r="D135" s="78"/>
      <c r="E135" s="78"/>
      <c r="F135" s="78"/>
      <c r="G135" s="78"/>
      <c r="H135" s="114">
        <f>H136</f>
        <v>32</v>
      </c>
      <c r="I135" s="114">
        <f>I136</f>
        <v>31.88</v>
      </c>
      <c r="J135" s="114">
        <f>J136</f>
        <v>31.88</v>
      </c>
      <c r="K135" s="179"/>
      <c r="L135" s="179"/>
      <c r="M135" s="78"/>
    </row>
    <row r="136" spans="1:13" ht="12.75" customHeight="1" x14ac:dyDescent="0.2">
      <c r="A136" s="222"/>
      <c r="B136" s="222"/>
      <c r="C136" s="234" t="s">
        <v>55</v>
      </c>
      <c r="D136" s="78"/>
      <c r="E136" s="78"/>
      <c r="F136" s="78"/>
      <c r="G136" s="78"/>
      <c r="H136" s="236">
        <v>32</v>
      </c>
      <c r="I136" s="236">
        <v>31.88</v>
      </c>
      <c r="J136" s="252">
        <v>31.88</v>
      </c>
      <c r="K136" s="179"/>
      <c r="L136" s="179"/>
      <c r="M136" s="78"/>
    </row>
    <row r="137" spans="1:13" ht="96.75" customHeight="1" x14ac:dyDescent="0.2">
      <c r="A137" s="222"/>
      <c r="B137" s="222"/>
      <c r="C137" s="229"/>
      <c r="D137" s="78" t="s">
        <v>394</v>
      </c>
      <c r="E137" s="78" t="s">
        <v>135</v>
      </c>
      <c r="F137" s="78" t="s">
        <v>394</v>
      </c>
      <c r="G137" s="78" t="s">
        <v>135</v>
      </c>
      <c r="H137" s="235"/>
      <c r="I137" s="235"/>
      <c r="J137" s="253"/>
      <c r="K137" s="179" t="s">
        <v>446</v>
      </c>
      <c r="L137" s="179" t="s">
        <v>444</v>
      </c>
      <c r="M137" s="78"/>
    </row>
    <row r="138" spans="1:13" ht="15.75" x14ac:dyDescent="0.2">
      <c r="A138" s="215">
        <v>25</v>
      </c>
      <c r="B138" s="215" t="s">
        <v>359</v>
      </c>
      <c r="C138" s="64" t="s">
        <v>0</v>
      </c>
      <c r="D138" s="78"/>
      <c r="E138" s="78"/>
      <c r="F138" s="78"/>
      <c r="G138" s="78"/>
      <c r="H138" s="114">
        <f>SUM(H139:H141)</f>
        <v>1371.1</v>
      </c>
      <c r="I138" s="114">
        <f>SUM(I139:I141)</f>
        <v>1371</v>
      </c>
      <c r="J138" s="114">
        <f>SUM(J139:J141)</f>
        <v>1371</v>
      </c>
      <c r="K138" s="179"/>
      <c r="L138" s="179"/>
      <c r="M138" s="78"/>
    </row>
    <row r="139" spans="1:13" ht="92.25" customHeight="1" x14ac:dyDescent="0.2">
      <c r="A139" s="216"/>
      <c r="B139" s="216"/>
      <c r="C139" s="113" t="s">
        <v>55</v>
      </c>
      <c r="D139" s="78" t="s">
        <v>137</v>
      </c>
      <c r="E139" s="78" t="s">
        <v>139</v>
      </c>
      <c r="F139" s="78" t="s">
        <v>137</v>
      </c>
      <c r="G139" s="78" t="s">
        <v>139</v>
      </c>
      <c r="H139" s="114">
        <v>500.6</v>
      </c>
      <c r="I139" s="114">
        <v>500.6</v>
      </c>
      <c r="J139" s="114">
        <v>500.6</v>
      </c>
      <c r="K139" s="179"/>
      <c r="L139" s="181" t="s">
        <v>472</v>
      </c>
      <c r="M139" s="78"/>
    </row>
    <row r="140" spans="1:13" ht="35.25" customHeight="1" x14ac:dyDescent="0.2">
      <c r="A140" s="204"/>
      <c r="B140" s="204"/>
      <c r="C140" s="166" t="s">
        <v>310</v>
      </c>
      <c r="D140" s="78" t="s">
        <v>135</v>
      </c>
      <c r="E140" s="78" t="s">
        <v>135</v>
      </c>
      <c r="F140" s="78" t="s">
        <v>135</v>
      </c>
      <c r="G140" s="78" t="s">
        <v>135</v>
      </c>
      <c r="H140" s="167">
        <v>100</v>
      </c>
      <c r="I140" s="167">
        <v>99.9</v>
      </c>
      <c r="J140" s="167">
        <v>99.9</v>
      </c>
      <c r="K140" s="179"/>
      <c r="L140" s="179" t="s">
        <v>471</v>
      </c>
      <c r="M140" s="78"/>
    </row>
    <row r="141" spans="1:13" ht="58.5" customHeight="1" x14ac:dyDescent="0.2">
      <c r="A141" s="205"/>
      <c r="B141" s="205"/>
      <c r="C141" s="166" t="s">
        <v>323</v>
      </c>
      <c r="D141" s="78" t="s">
        <v>135</v>
      </c>
      <c r="E141" s="78" t="s">
        <v>135</v>
      </c>
      <c r="F141" s="78" t="s">
        <v>135</v>
      </c>
      <c r="G141" s="78" t="s">
        <v>135</v>
      </c>
      <c r="H141" s="167">
        <v>770.5</v>
      </c>
      <c r="I141" s="167">
        <v>770.5</v>
      </c>
      <c r="J141" s="167">
        <v>770.5</v>
      </c>
      <c r="K141" s="179"/>
      <c r="L141" s="179" t="s">
        <v>463</v>
      </c>
      <c r="M141" s="78"/>
    </row>
    <row r="142" spans="1:13" ht="15.75" x14ac:dyDescent="0.2">
      <c r="A142" s="222">
        <v>26</v>
      </c>
      <c r="B142" s="222" t="s">
        <v>240</v>
      </c>
      <c r="C142" s="64" t="s">
        <v>0</v>
      </c>
      <c r="D142" s="78"/>
      <c r="E142" s="78"/>
      <c r="F142" s="78"/>
      <c r="G142" s="78"/>
      <c r="H142" s="114">
        <f>H143</f>
        <v>97.5</v>
      </c>
      <c r="I142" s="114">
        <f>I143</f>
        <v>97.2</v>
      </c>
      <c r="J142" s="114">
        <f>J143</f>
        <v>97.2</v>
      </c>
      <c r="K142" s="179"/>
      <c r="L142" s="179"/>
      <c r="M142" s="78"/>
    </row>
    <row r="143" spans="1:13" ht="114.75" customHeight="1" x14ac:dyDescent="0.2">
      <c r="A143" s="222"/>
      <c r="B143" s="222"/>
      <c r="C143" s="113" t="s">
        <v>55</v>
      </c>
      <c r="D143" s="78" t="s">
        <v>394</v>
      </c>
      <c r="E143" s="78" t="s">
        <v>136</v>
      </c>
      <c r="F143" s="78" t="s">
        <v>394</v>
      </c>
      <c r="G143" s="78" t="s">
        <v>136</v>
      </c>
      <c r="H143" s="114">
        <v>97.5</v>
      </c>
      <c r="I143" s="114">
        <v>97.2</v>
      </c>
      <c r="J143" s="114">
        <v>97.2</v>
      </c>
      <c r="K143" s="179" t="s">
        <v>451</v>
      </c>
      <c r="L143" s="179" t="s">
        <v>452</v>
      </c>
      <c r="M143" s="78"/>
    </row>
    <row r="144" spans="1:13" ht="15.75" x14ac:dyDescent="0.2">
      <c r="A144" s="222">
        <v>27</v>
      </c>
      <c r="B144" s="222" t="s">
        <v>241</v>
      </c>
      <c r="C144" s="64" t="s">
        <v>0</v>
      </c>
      <c r="D144" s="78"/>
      <c r="E144" s="78"/>
      <c r="F144" s="78"/>
      <c r="G144" s="78"/>
      <c r="H144" s="114">
        <f>H145</f>
        <v>361.3</v>
      </c>
      <c r="I144" s="114">
        <f>I145</f>
        <v>361.25</v>
      </c>
      <c r="J144" s="114">
        <f>J145</f>
        <v>361.25</v>
      </c>
      <c r="K144" s="179"/>
      <c r="L144" s="179"/>
      <c r="M144" s="78"/>
    </row>
    <row r="145" spans="1:13" ht="81.75" customHeight="1" x14ac:dyDescent="0.2">
      <c r="A145" s="222"/>
      <c r="B145" s="222"/>
      <c r="C145" s="113" t="s">
        <v>55</v>
      </c>
      <c r="D145" s="78" t="s">
        <v>137</v>
      </c>
      <c r="E145" s="78" t="s">
        <v>142</v>
      </c>
      <c r="F145" s="78" t="s">
        <v>137</v>
      </c>
      <c r="G145" s="78" t="s">
        <v>142</v>
      </c>
      <c r="H145" s="114">
        <v>361.3</v>
      </c>
      <c r="I145" s="114">
        <v>361.25</v>
      </c>
      <c r="J145" s="114">
        <v>361.25</v>
      </c>
      <c r="K145" s="179"/>
      <c r="L145" s="181" t="s">
        <v>470</v>
      </c>
      <c r="M145" s="78"/>
    </row>
    <row r="146" spans="1:13" ht="15.75" x14ac:dyDescent="0.2">
      <c r="A146" s="222">
        <v>28</v>
      </c>
      <c r="B146" s="222" t="s">
        <v>242</v>
      </c>
      <c r="C146" s="64" t="s">
        <v>0</v>
      </c>
      <c r="D146" s="78"/>
      <c r="E146" s="78"/>
      <c r="F146" s="78"/>
      <c r="G146" s="78"/>
      <c r="H146" s="114">
        <f>H147+H149</f>
        <v>0</v>
      </c>
      <c r="I146" s="114">
        <f>I147+I149</f>
        <v>0</v>
      </c>
      <c r="J146" s="114">
        <f>J147+J149</f>
        <v>0</v>
      </c>
      <c r="K146" s="179"/>
      <c r="L146" s="179"/>
      <c r="M146" s="78"/>
    </row>
    <row r="147" spans="1:13" ht="20.25" customHeight="1" x14ac:dyDescent="0.2">
      <c r="A147" s="230"/>
      <c r="B147" s="222"/>
      <c r="C147" s="234" t="s">
        <v>316</v>
      </c>
      <c r="D147" s="78"/>
      <c r="E147" s="78"/>
      <c r="F147" s="78"/>
      <c r="G147" s="78"/>
      <c r="H147" s="236">
        <v>0</v>
      </c>
      <c r="I147" s="236">
        <v>0</v>
      </c>
      <c r="J147" s="236">
        <v>0</v>
      </c>
      <c r="K147" s="179"/>
      <c r="L147" s="179"/>
      <c r="M147" s="78"/>
    </row>
    <row r="148" spans="1:13" x14ac:dyDescent="0.2">
      <c r="A148" s="230"/>
      <c r="B148" s="258" t="s">
        <v>182</v>
      </c>
      <c r="C148" s="229"/>
      <c r="D148" s="78"/>
      <c r="E148" s="78"/>
      <c r="F148" s="78"/>
      <c r="G148" s="78"/>
      <c r="H148" s="229"/>
      <c r="I148" s="229"/>
      <c r="J148" s="229"/>
      <c r="K148" s="179"/>
      <c r="L148" s="179"/>
      <c r="M148" s="78"/>
    </row>
    <row r="149" spans="1:13" ht="29.25" customHeight="1" x14ac:dyDescent="0.2">
      <c r="A149" s="230"/>
      <c r="B149" s="230"/>
      <c r="C149" s="229"/>
      <c r="D149" s="78"/>
      <c r="E149" s="78"/>
      <c r="F149" s="78"/>
      <c r="G149" s="78"/>
      <c r="H149" s="229"/>
      <c r="I149" s="229"/>
      <c r="J149" s="229"/>
      <c r="K149" s="179"/>
      <c r="L149" s="179"/>
      <c r="M149" s="78"/>
    </row>
    <row r="150" spans="1:13" ht="15.75" x14ac:dyDescent="0.2">
      <c r="A150" s="222">
        <v>29</v>
      </c>
      <c r="B150" s="222" t="s">
        <v>355</v>
      </c>
      <c r="C150" s="64" t="s">
        <v>0</v>
      </c>
      <c r="D150" s="78"/>
      <c r="E150" s="78"/>
      <c r="F150" s="78"/>
      <c r="G150" s="78"/>
      <c r="H150" s="114">
        <f>H151+H153</f>
        <v>0</v>
      </c>
      <c r="I150" s="114">
        <f>I151+I153</f>
        <v>0</v>
      </c>
      <c r="J150" s="114">
        <f>J151+J153</f>
        <v>0</v>
      </c>
      <c r="K150" s="179"/>
      <c r="L150" s="179"/>
      <c r="M150" s="78"/>
    </row>
    <row r="151" spans="1:13" ht="83.25" customHeight="1" x14ac:dyDescent="0.2">
      <c r="A151" s="222"/>
      <c r="B151" s="222"/>
      <c r="C151" s="234" t="s">
        <v>55</v>
      </c>
      <c r="D151" s="78"/>
      <c r="E151" s="78"/>
      <c r="F151" s="78"/>
      <c r="G151" s="78"/>
      <c r="H151" s="243">
        <v>0</v>
      </c>
      <c r="I151" s="243">
        <v>0</v>
      </c>
      <c r="J151" s="243">
        <v>0</v>
      </c>
      <c r="K151" s="179"/>
      <c r="L151" s="179"/>
      <c r="M151" s="78"/>
    </row>
    <row r="152" spans="1:13" ht="37.5" customHeight="1" x14ac:dyDescent="0.2">
      <c r="A152" s="230"/>
      <c r="B152" s="131" t="s">
        <v>183</v>
      </c>
      <c r="C152" s="229"/>
      <c r="D152" s="78"/>
      <c r="E152" s="78"/>
      <c r="F152" s="78"/>
      <c r="G152" s="78"/>
      <c r="H152" s="244"/>
      <c r="I152" s="244"/>
      <c r="J152" s="244"/>
      <c r="K152" s="179"/>
      <c r="L152" s="179"/>
      <c r="M152" s="78"/>
    </row>
    <row r="153" spans="1:13" ht="43.5" customHeight="1" x14ac:dyDescent="0.2">
      <c r="A153" s="230"/>
      <c r="B153" s="131" t="s">
        <v>304</v>
      </c>
      <c r="C153" s="229"/>
      <c r="D153" s="78"/>
      <c r="E153" s="78"/>
      <c r="F153" s="78"/>
      <c r="G153" s="78"/>
      <c r="H153" s="114">
        <v>0</v>
      </c>
      <c r="I153" s="114">
        <v>0</v>
      </c>
      <c r="J153" s="114">
        <v>0</v>
      </c>
      <c r="K153" s="179"/>
      <c r="L153" s="179"/>
      <c r="M153" s="78"/>
    </row>
    <row r="154" spans="1:13" ht="15.75" x14ac:dyDescent="0.2">
      <c r="A154" s="222">
        <v>30</v>
      </c>
      <c r="B154" s="222" t="s">
        <v>243</v>
      </c>
      <c r="C154" s="64" t="s">
        <v>0</v>
      </c>
      <c r="D154" s="78"/>
      <c r="E154" s="78"/>
      <c r="F154" s="78"/>
      <c r="G154" s="78"/>
      <c r="H154" s="114">
        <f>H155</f>
        <v>328</v>
      </c>
      <c r="I154" s="114">
        <f>I155</f>
        <v>328</v>
      </c>
      <c r="J154" s="114">
        <f>J155</f>
        <v>328</v>
      </c>
      <c r="K154" s="179"/>
      <c r="L154" s="179"/>
      <c r="M154" s="78"/>
    </row>
    <row r="155" spans="1:13" ht="216.75" customHeight="1" x14ac:dyDescent="0.2">
      <c r="A155" s="222"/>
      <c r="B155" s="222"/>
      <c r="C155" s="113" t="s">
        <v>55</v>
      </c>
      <c r="D155" s="78" t="s">
        <v>138</v>
      </c>
      <c r="E155" s="78" t="s">
        <v>422</v>
      </c>
      <c r="F155" s="78" t="s">
        <v>138</v>
      </c>
      <c r="G155" s="78" t="s">
        <v>422</v>
      </c>
      <c r="H155" s="114">
        <v>328</v>
      </c>
      <c r="I155" s="114">
        <v>328</v>
      </c>
      <c r="J155" s="114">
        <v>328</v>
      </c>
      <c r="K155" s="179" t="s">
        <v>447</v>
      </c>
      <c r="L155" s="179" t="s">
        <v>445</v>
      </c>
      <c r="M155" s="78"/>
    </row>
    <row r="156" spans="1:13" ht="15.75" x14ac:dyDescent="0.2">
      <c r="A156" s="222">
        <v>31</v>
      </c>
      <c r="B156" s="222" t="s">
        <v>362</v>
      </c>
      <c r="C156" s="64" t="s">
        <v>0</v>
      </c>
      <c r="D156" s="78"/>
      <c r="E156" s="78"/>
      <c r="F156" s="78"/>
      <c r="G156" s="78"/>
      <c r="H156" s="114">
        <f>H157</f>
        <v>121.1</v>
      </c>
      <c r="I156" s="114">
        <f>I157</f>
        <v>121.05</v>
      </c>
      <c r="J156" s="114">
        <f>J157</f>
        <v>121.05</v>
      </c>
      <c r="K156" s="179"/>
      <c r="L156" s="179"/>
      <c r="M156" s="78"/>
    </row>
    <row r="157" spans="1:13" ht="88.5" customHeight="1" x14ac:dyDescent="0.2">
      <c r="A157" s="222"/>
      <c r="B157" s="222"/>
      <c r="C157" s="113" t="s">
        <v>55</v>
      </c>
      <c r="D157" s="78" t="s">
        <v>142</v>
      </c>
      <c r="E157" s="78" t="s">
        <v>423</v>
      </c>
      <c r="F157" s="78" t="s">
        <v>142</v>
      </c>
      <c r="G157" s="78" t="s">
        <v>423</v>
      </c>
      <c r="H157" s="114">
        <v>121.1</v>
      </c>
      <c r="I157" s="114">
        <v>121.05</v>
      </c>
      <c r="J157" s="114">
        <v>121.05</v>
      </c>
      <c r="K157" s="179"/>
      <c r="L157" s="179" t="s">
        <v>473</v>
      </c>
      <c r="M157" s="78"/>
    </row>
    <row r="158" spans="1:13" x14ac:dyDescent="0.2">
      <c r="A158" s="49"/>
      <c r="B158" s="49"/>
      <c r="C158" s="75"/>
    </row>
    <row r="159" spans="1:13" x14ac:dyDescent="0.2">
      <c r="A159" s="242"/>
      <c r="B159" s="242"/>
      <c r="C159" s="242"/>
    </row>
    <row r="160" spans="1:13" x14ac:dyDescent="0.2">
      <c r="A160" s="242"/>
      <c r="B160" s="242"/>
      <c r="C160" s="242"/>
    </row>
    <row r="161" spans="1:3" x14ac:dyDescent="0.2">
      <c r="A161" s="49"/>
      <c r="B161" s="49"/>
      <c r="C161" s="75"/>
    </row>
    <row r="162" spans="1:3" x14ac:dyDescent="0.2">
      <c r="A162" s="49"/>
      <c r="B162" s="49"/>
      <c r="C162" s="75"/>
    </row>
  </sheetData>
  <mergeCells count="104">
    <mergeCell ref="L89:L90"/>
    <mergeCell ref="L73:L84"/>
    <mergeCell ref="A2:F2"/>
    <mergeCell ref="C30:C31"/>
    <mergeCell ref="A4:A6"/>
    <mergeCell ref="B4:B6"/>
    <mergeCell ref="C4:C6"/>
    <mergeCell ref="A35:A37"/>
    <mergeCell ref="B35:B36"/>
    <mergeCell ref="B38:B45"/>
    <mergeCell ref="A38:A45"/>
    <mergeCell ref="B22:B34"/>
    <mergeCell ref="A22:A34"/>
    <mergeCell ref="B8:B21"/>
    <mergeCell ref="A8:A21"/>
    <mergeCell ref="C17:C18"/>
    <mergeCell ref="A59:A61"/>
    <mergeCell ref="B59:B61"/>
    <mergeCell ref="C60:C61"/>
    <mergeCell ref="A54:A56"/>
    <mergeCell ref="B54:B55"/>
    <mergeCell ref="A57:A58"/>
    <mergeCell ref="B57:B58"/>
    <mergeCell ref="B46:B53"/>
    <mergeCell ref="A46:A53"/>
    <mergeCell ref="B85:B88"/>
    <mergeCell ref="A86:A96"/>
    <mergeCell ref="A70:A71"/>
    <mergeCell ref="B70:B71"/>
    <mergeCell ref="A72:A84"/>
    <mergeCell ref="B72:B73"/>
    <mergeCell ref="C73:C84"/>
    <mergeCell ref="A62:A63"/>
    <mergeCell ref="B62:B63"/>
    <mergeCell ref="A64:A69"/>
    <mergeCell ref="B64:B69"/>
    <mergeCell ref="C65:C69"/>
    <mergeCell ref="B89:B90"/>
    <mergeCell ref="C86:C90"/>
    <mergeCell ref="B119:B120"/>
    <mergeCell ref="A121:A122"/>
    <mergeCell ref="B121:B122"/>
    <mergeCell ref="A97:A104"/>
    <mergeCell ref="A106:A107"/>
    <mergeCell ref="B106:B107"/>
    <mergeCell ref="B108:B116"/>
    <mergeCell ref="A108:A116"/>
    <mergeCell ref="B97:B105"/>
    <mergeCell ref="A159:C160"/>
    <mergeCell ref="B148:B149"/>
    <mergeCell ref="A150:A153"/>
    <mergeCell ref="B150:B151"/>
    <mergeCell ref="C151:C153"/>
    <mergeCell ref="A146:A149"/>
    <mergeCell ref="B146:B147"/>
    <mergeCell ref="C147:C149"/>
    <mergeCell ref="A129:A130"/>
    <mergeCell ref="B129:B130"/>
    <mergeCell ref="A131:A134"/>
    <mergeCell ref="B131:B134"/>
    <mergeCell ref="B138:B141"/>
    <mergeCell ref="A138:A141"/>
    <mergeCell ref="K4:L5"/>
    <mergeCell ref="M4:M6"/>
    <mergeCell ref="A154:A155"/>
    <mergeCell ref="B154:B155"/>
    <mergeCell ref="A156:A157"/>
    <mergeCell ref="B156:B157"/>
    <mergeCell ref="A142:A143"/>
    <mergeCell ref="B142:B143"/>
    <mergeCell ref="A144:A145"/>
    <mergeCell ref="B144:B145"/>
    <mergeCell ref="A135:A137"/>
    <mergeCell ref="B135:B137"/>
    <mergeCell ref="C136:C137"/>
    <mergeCell ref="A126:A128"/>
    <mergeCell ref="B126:B128"/>
    <mergeCell ref="A123:A125"/>
    <mergeCell ref="B123:B125"/>
    <mergeCell ref="C124:C125"/>
    <mergeCell ref="A117:A118"/>
    <mergeCell ref="J60:J61"/>
    <mergeCell ref="H86:H89"/>
    <mergeCell ref="I86:I89"/>
    <mergeCell ref="B117:B118"/>
    <mergeCell ref="A119:A120"/>
    <mergeCell ref="J86:J89"/>
    <mergeCell ref="H124:H125"/>
    <mergeCell ref="I124:I125"/>
    <mergeCell ref="H60:H61"/>
    <mergeCell ref="I60:I61"/>
    <mergeCell ref="D4:E5"/>
    <mergeCell ref="F4:G5"/>
    <mergeCell ref="H4:J5"/>
    <mergeCell ref="H151:H152"/>
    <mergeCell ref="I151:I152"/>
    <mergeCell ref="J151:J152"/>
    <mergeCell ref="J124:J125"/>
    <mergeCell ref="H136:H137"/>
    <mergeCell ref="I136:I137"/>
    <mergeCell ref="J136:J137"/>
    <mergeCell ref="H147:H149"/>
    <mergeCell ref="I147:I149"/>
    <mergeCell ref="J147:J149"/>
  </mergeCells>
  <pageMargins left="0.7" right="0.7" top="0.75" bottom="0.75" header="0.3" footer="0.3"/>
  <pageSetup paperSize="9" scale="5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0"/>
  <sheetViews>
    <sheetView view="pageBreakPreview" topLeftCell="B7" zoomScaleNormal="100" zoomScaleSheetLayoutView="100" workbookViewId="0">
      <selection activeCell="J23" sqref="J23"/>
    </sheetView>
  </sheetViews>
  <sheetFormatPr defaultRowHeight="12.75" x14ac:dyDescent="0.2"/>
  <cols>
    <col min="1" max="1" width="21.5703125" customWidth="1"/>
    <col min="2" max="2" width="46.85546875" customWidth="1"/>
    <col min="3" max="3" width="21.7109375" customWidth="1"/>
    <col min="4" max="4" width="22" style="145" customWidth="1"/>
    <col min="5" max="5" width="18.140625" style="145" customWidth="1"/>
    <col min="6" max="6" width="19.28515625" style="145" customWidth="1"/>
    <col min="7" max="7" width="15" customWidth="1"/>
    <col min="8" max="8" width="13.85546875" customWidth="1"/>
    <col min="9" max="9" width="5.85546875" customWidth="1"/>
    <col min="10" max="10" width="13.5703125" customWidth="1"/>
  </cols>
  <sheetData>
    <row r="1" spans="1:10" ht="15.75" x14ac:dyDescent="0.25">
      <c r="D1" s="85"/>
      <c r="E1" s="85"/>
      <c r="F1" s="85" t="s">
        <v>368</v>
      </c>
    </row>
    <row r="2" spans="1:10" ht="18.75" x14ac:dyDescent="0.3">
      <c r="A2" s="286" t="s">
        <v>413</v>
      </c>
      <c r="B2" s="200"/>
      <c r="C2" s="200"/>
      <c r="D2" s="200"/>
      <c r="E2" s="137"/>
      <c r="F2" s="137"/>
    </row>
    <row r="3" spans="1:10" ht="18.75" x14ac:dyDescent="0.3">
      <c r="A3" s="200"/>
      <c r="B3" s="200"/>
      <c r="C3" s="200"/>
      <c r="D3" s="200"/>
      <c r="E3" s="138"/>
      <c r="F3" s="138"/>
      <c r="J3" s="183">
        <f>SUM(F22,F27,F32,F37,F42,F47,F52,F57,F62,F67,F72,F82,F87,F92,F97,F102,F107,F112,F117,F132,F137,F142,F147,F152,F157,F162)</f>
        <v>138341.29999999999</v>
      </c>
    </row>
    <row r="4" spans="1:10" s="2" customFormat="1" ht="68.25" customHeight="1" x14ac:dyDescent="0.2">
      <c r="A4" s="200"/>
      <c r="B4" s="200"/>
      <c r="C4" s="200"/>
      <c r="D4" s="200"/>
      <c r="E4" s="139"/>
      <c r="F4" s="139"/>
      <c r="J4" s="184">
        <f>F162+F157+F142+F137+F132+F127+F87+F82+F72+F67+F62+F47+F37+F32+F27+F22</f>
        <v>138373.18</v>
      </c>
    </row>
    <row r="5" spans="1:10" ht="15.75" x14ac:dyDescent="0.25">
      <c r="A5" s="57"/>
      <c r="B5" s="9"/>
      <c r="C5" s="9"/>
      <c r="D5" s="140"/>
      <c r="E5" s="140"/>
      <c r="F5" s="140"/>
    </row>
    <row r="6" spans="1:10" x14ac:dyDescent="0.2">
      <c r="A6" s="224" t="s">
        <v>6</v>
      </c>
      <c r="B6" s="225" t="s">
        <v>41</v>
      </c>
      <c r="C6" s="224" t="s">
        <v>21</v>
      </c>
      <c r="D6" s="283" t="s">
        <v>32</v>
      </c>
      <c r="E6" s="284"/>
      <c r="F6" s="284"/>
      <c r="G6" s="284"/>
      <c r="H6" s="285"/>
    </row>
    <row r="7" spans="1:10" s="157" customFormat="1" ht="69.75" customHeight="1" x14ac:dyDescent="0.2">
      <c r="A7" s="224"/>
      <c r="B7" s="225"/>
      <c r="C7" s="224"/>
      <c r="D7" s="111" t="s">
        <v>414</v>
      </c>
      <c r="E7" s="112" t="s">
        <v>415</v>
      </c>
      <c r="F7" s="116" t="s">
        <v>416</v>
      </c>
      <c r="G7" s="116" t="s">
        <v>417</v>
      </c>
      <c r="H7" s="116" t="s">
        <v>418</v>
      </c>
    </row>
    <row r="8" spans="1:10" ht="15.75" x14ac:dyDescent="0.2">
      <c r="A8" s="81">
        <v>1</v>
      </c>
      <c r="B8" s="81">
        <v>2</v>
      </c>
      <c r="C8" s="81">
        <v>3</v>
      </c>
      <c r="D8" s="141">
        <v>4</v>
      </c>
      <c r="E8" s="141">
        <v>5</v>
      </c>
      <c r="F8" s="141">
        <v>6</v>
      </c>
      <c r="G8" s="3"/>
      <c r="H8" s="3"/>
    </row>
    <row r="9" spans="1:10" ht="15.75" x14ac:dyDescent="0.25">
      <c r="A9" s="211" t="s">
        <v>40</v>
      </c>
      <c r="B9" s="206" t="s">
        <v>56</v>
      </c>
      <c r="C9" s="26" t="s">
        <v>12</v>
      </c>
      <c r="D9" s="154">
        <f>D10+D11+D12+D13</f>
        <v>208360.30000000002</v>
      </c>
      <c r="E9" s="146">
        <f>E11+E12</f>
        <v>170341.2</v>
      </c>
      <c r="F9" s="142">
        <f>SUM(F11+F12+F13)</f>
        <v>208255.58</v>
      </c>
      <c r="G9" s="158">
        <f>F9/D9</f>
        <v>0.99949740905537177</v>
      </c>
      <c r="H9" s="158">
        <f>F9/E9</f>
        <v>1.2225790354887718</v>
      </c>
    </row>
    <row r="10" spans="1:10" ht="15.75" x14ac:dyDescent="0.2">
      <c r="A10" s="212"/>
      <c r="B10" s="206"/>
      <c r="C10" s="27" t="s">
        <v>25</v>
      </c>
      <c r="D10" s="154">
        <f t="shared" ref="D10" si="0">D15+D75+D120</f>
        <v>0</v>
      </c>
      <c r="E10" s="143">
        <v>0</v>
      </c>
      <c r="F10" s="143">
        <v>0</v>
      </c>
      <c r="G10" s="158"/>
      <c r="H10" s="158"/>
    </row>
    <row r="11" spans="1:10" ht="15.75" x14ac:dyDescent="0.25">
      <c r="A11" s="212"/>
      <c r="B11" s="206"/>
      <c r="C11" s="28" t="s">
        <v>11</v>
      </c>
      <c r="D11" s="154">
        <f>D16+D76+D121</f>
        <v>31863.7</v>
      </c>
      <c r="E11" s="144">
        <v>31863.7</v>
      </c>
      <c r="F11" s="144">
        <v>31863.3</v>
      </c>
      <c r="G11" s="158">
        <f t="shared" ref="G11:G72" si="1">F11/D11</f>
        <v>0.99998744653006399</v>
      </c>
      <c r="H11" s="158">
        <f t="shared" ref="H11:H72" si="2">F11/E11</f>
        <v>0.99998744653006399</v>
      </c>
    </row>
    <row r="12" spans="1:10" ht="25.5" x14ac:dyDescent="0.25">
      <c r="A12" s="212"/>
      <c r="B12" s="206"/>
      <c r="C12" s="28" t="s">
        <v>48</v>
      </c>
      <c r="D12" s="154">
        <v>138477.5</v>
      </c>
      <c r="E12" s="144">
        <v>138477.5</v>
      </c>
      <c r="F12" s="144">
        <v>138373.18</v>
      </c>
      <c r="G12" s="158">
        <f t="shared" si="1"/>
        <v>0.99924666462060618</v>
      </c>
      <c r="H12" s="158">
        <f t="shared" si="2"/>
        <v>0.99924666462060618</v>
      </c>
    </row>
    <row r="13" spans="1:10" ht="25.5" x14ac:dyDescent="0.25">
      <c r="A13" s="212"/>
      <c r="B13" s="206"/>
      <c r="C13" s="28" t="s">
        <v>42</v>
      </c>
      <c r="D13" s="154">
        <f t="shared" ref="D13" si="3">D18+D78+D123</f>
        <v>38019.1</v>
      </c>
      <c r="E13" s="144">
        <v>0</v>
      </c>
      <c r="F13" s="144">
        <v>38019.1</v>
      </c>
      <c r="G13" s="158">
        <f t="shared" si="1"/>
        <v>1</v>
      </c>
      <c r="H13" s="158"/>
    </row>
    <row r="14" spans="1:10" ht="15.75" x14ac:dyDescent="0.25">
      <c r="A14" s="211" t="s">
        <v>51</v>
      </c>
      <c r="B14" s="208" t="s">
        <v>361</v>
      </c>
      <c r="C14" s="26" t="s">
        <v>12</v>
      </c>
      <c r="D14" s="154">
        <f>D19+D24+D29+D34+D39+D44+D49+D54+D59+D64+D69</f>
        <v>183712.2</v>
      </c>
      <c r="E14" s="144">
        <f>E16+E17+E18</f>
        <v>164870.20000000001</v>
      </c>
      <c r="F14" s="144">
        <f>F16+F17+F18</f>
        <v>183639.58</v>
      </c>
      <c r="G14" s="158">
        <f t="shared" si="1"/>
        <v>0.99960470779839328</v>
      </c>
      <c r="H14" s="158">
        <f t="shared" si="2"/>
        <v>1.1138433749701278</v>
      </c>
    </row>
    <row r="15" spans="1:10" ht="15.75" x14ac:dyDescent="0.25">
      <c r="A15" s="212"/>
      <c r="B15" s="208"/>
      <c r="C15" s="27" t="s">
        <v>10</v>
      </c>
      <c r="D15" s="154">
        <f t="shared" ref="D15" si="4">D20+D25+D30+D35+D40+D45+D50+D55+D60+D65+D70</f>
        <v>0</v>
      </c>
      <c r="E15" s="144">
        <v>0</v>
      </c>
      <c r="F15" s="144">
        <v>0</v>
      </c>
      <c r="G15" s="158"/>
      <c r="H15" s="158"/>
    </row>
    <row r="16" spans="1:10" ht="15.75" x14ac:dyDescent="0.25">
      <c r="A16" s="212"/>
      <c r="B16" s="208"/>
      <c r="C16" s="28" t="s">
        <v>11</v>
      </c>
      <c r="D16" s="154">
        <v>31863.7</v>
      </c>
      <c r="E16" s="144">
        <v>31863.7</v>
      </c>
      <c r="F16" s="144">
        <v>31863.3</v>
      </c>
      <c r="G16" s="158">
        <f t="shared" si="1"/>
        <v>0.99998744653006399</v>
      </c>
      <c r="H16" s="158">
        <f t="shared" si="2"/>
        <v>0.99998744653006399</v>
      </c>
    </row>
    <row r="17" spans="1:8" ht="25.5" x14ac:dyDescent="0.25">
      <c r="A17" s="221"/>
      <c r="B17" s="208"/>
      <c r="C17" s="28" t="s">
        <v>48</v>
      </c>
      <c r="D17" s="154">
        <v>133006.5</v>
      </c>
      <c r="E17" s="144">
        <v>133006.5</v>
      </c>
      <c r="F17" s="144">
        <v>132934.28</v>
      </c>
      <c r="G17" s="158">
        <f t="shared" si="1"/>
        <v>0.99945701901786754</v>
      </c>
      <c r="H17" s="158">
        <f t="shared" si="2"/>
        <v>0.99945701901786754</v>
      </c>
    </row>
    <row r="18" spans="1:8" ht="25.5" x14ac:dyDescent="0.25">
      <c r="A18" s="212"/>
      <c r="B18" s="208"/>
      <c r="C18" s="28" t="s">
        <v>42</v>
      </c>
      <c r="D18" s="154">
        <f t="shared" ref="D18" si="5">D23+D28+D33+D38+D43+D48+D53+D58+D63+D68+D73</f>
        <v>18842</v>
      </c>
      <c r="E18" s="144">
        <v>0</v>
      </c>
      <c r="F18" s="144">
        <v>18842</v>
      </c>
      <c r="G18" s="158">
        <f t="shared" si="1"/>
        <v>1</v>
      </c>
      <c r="H18" s="158"/>
    </row>
    <row r="19" spans="1:8" ht="15.75" x14ac:dyDescent="0.25">
      <c r="A19" s="215" t="s">
        <v>74</v>
      </c>
      <c r="B19" s="215" t="s">
        <v>147</v>
      </c>
      <c r="C19" s="26" t="s">
        <v>12</v>
      </c>
      <c r="D19" s="154">
        <f>SUM(D20:D23)</f>
        <v>32738</v>
      </c>
      <c r="E19" s="144">
        <v>21126</v>
      </c>
      <c r="F19" s="144">
        <f>F22+F23</f>
        <v>32733.99</v>
      </c>
      <c r="G19" s="158">
        <f t="shared" si="1"/>
        <v>0.99987751237094513</v>
      </c>
      <c r="H19" s="158">
        <f t="shared" si="2"/>
        <v>1.5494646407270662</v>
      </c>
    </row>
    <row r="20" spans="1:8" ht="15.75" x14ac:dyDescent="0.25">
      <c r="A20" s="216"/>
      <c r="B20" s="216"/>
      <c r="C20" s="27" t="s">
        <v>10</v>
      </c>
      <c r="D20" s="154">
        <v>0</v>
      </c>
      <c r="E20" s="144">
        <v>0</v>
      </c>
      <c r="F20" s="144">
        <v>0</v>
      </c>
      <c r="G20" s="158"/>
      <c r="H20" s="158"/>
    </row>
    <row r="21" spans="1:8" ht="15.75" x14ac:dyDescent="0.25">
      <c r="A21" s="216"/>
      <c r="B21" s="216"/>
      <c r="C21" s="28" t="s">
        <v>11</v>
      </c>
      <c r="D21" s="154">
        <v>0</v>
      </c>
      <c r="E21" s="144">
        <v>0</v>
      </c>
      <c r="F21" s="144">
        <v>0</v>
      </c>
      <c r="G21" s="158"/>
      <c r="H21" s="158"/>
    </row>
    <row r="22" spans="1:8" ht="25.5" x14ac:dyDescent="0.25">
      <c r="A22" s="217"/>
      <c r="B22" s="226"/>
      <c r="C22" s="28" t="s">
        <v>48</v>
      </c>
      <c r="D22" s="154">
        <v>21126</v>
      </c>
      <c r="E22" s="144">
        <v>21126</v>
      </c>
      <c r="F22" s="144">
        <v>21121.99</v>
      </c>
      <c r="G22" s="158">
        <f t="shared" si="1"/>
        <v>0.99981018650004738</v>
      </c>
      <c r="H22" s="158">
        <f t="shared" si="2"/>
        <v>0.99981018650004738</v>
      </c>
    </row>
    <row r="23" spans="1:8" ht="25.5" x14ac:dyDescent="0.25">
      <c r="A23" s="218"/>
      <c r="B23" s="227"/>
      <c r="C23" s="28" t="s">
        <v>42</v>
      </c>
      <c r="D23" s="154">
        <v>11612</v>
      </c>
      <c r="E23" s="144">
        <v>0</v>
      </c>
      <c r="F23" s="144">
        <v>11612</v>
      </c>
      <c r="G23" s="158">
        <f t="shared" si="1"/>
        <v>1</v>
      </c>
      <c r="H23" s="158"/>
    </row>
    <row r="24" spans="1:8" ht="15.75" x14ac:dyDescent="0.25">
      <c r="A24" s="222" t="s">
        <v>81</v>
      </c>
      <c r="B24" s="222" t="s">
        <v>233</v>
      </c>
      <c r="C24" s="26" t="s">
        <v>12</v>
      </c>
      <c r="D24" s="154">
        <f>D27+D28</f>
        <v>11391</v>
      </c>
      <c r="E24" s="144">
        <v>9692</v>
      </c>
      <c r="F24" s="144">
        <f>F27+F28</f>
        <v>11387.82</v>
      </c>
      <c r="G24" s="158">
        <f t="shared" si="1"/>
        <v>0.99972083223597574</v>
      </c>
      <c r="H24" s="158">
        <f t="shared" si="2"/>
        <v>1.1749711101939744</v>
      </c>
    </row>
    <row r="25" spans="1:8" ht="15.75" x14ac:dyDescent="0.25">
      <c r="A25" s="222"/>
      <c r="B25" s="222"/>
      <c r="C25" s="27" t="s">
        <v>10</v>
      </c>
      <c r="D25" s="154">
        <v>0</v>
      </c>
      <c r="E25" s="144">
        <v>0</v>
      </c>
      <c r="F25" s="144">
        <v>0</v>
      </c>
      <c r="G25" s="158"/>
      <c r="H25" s="158"/>
    </row>
    <row r="26" spans="1:8" ht="15.75" x14ac:dyDescent="0.25">
      <c r="A26" s="222"/>
      <c r="B26" s="222"/>
      <c r="C26" s="28" t="s">
        <v>11</v>
      </c>
      <c r="D26" s="154">
        <v>0</v>
      </c>
      <c r="E26" s="144">
        <v>0</v>
      </c>
      <c r="F26" s="144">
        <v>0</v>
      </c>
      <c r="G26" s="158"/>
      <c r="H26" s="158"/>
    </row>
    <row r="27" spans="1:8" ht="25.5" x14ac:dyDescent="0.25">
      <c r="A27" s="223"/>
      <c r="B27" s="228"/>
      <c r="C27" s="28" t="s">
        <v>48</v>
      </c>
      <c r="D27" s="154">
        <v>9692</v>
      </c>
      <c r="E27" s="144">
        <v>9692</v>
      </c>
      <c r="F27" s="144">
        <v>9688.82</v>
      </c>
      <c r="G27" s="158">
        <f t="shared" si="1"/>
        <v>0.99967189434585224</v>
      </c>
      <c r="H27" s="158">
        <f t="shared" si="2"/>
        <v>0.99967189434585224</v>
      </c>
    </row>
    <row r="28" spans="1:8" ht="25.5" x14ac:dyDescent="0.25">
      <c r="A28" s="223"/>
      <c r="B28" s="228"/>
      <c r="C28" s="28" t="s">
        <v>42</v>
      </c>
      <c r="D28" s="154">
        <v>1699</v>
      </c>
      <c r="E28" s="144">
        <v>0</v>
      </c>
      <c r="F28" s="144">
        <v>1699</v>
      </c>
      <c r="G28" s="158">
        <f t="shared" si="1"/>
        <v>1</v>
      </c>
      <c r="H28" s="158"/>
    </row>
    <row r="29" spans="1:8" ht="15.75" x14ac:dyDescent="0.25">
      <c r="A29" s="215" t="s">
        <v>82</v>
      </c>
      <c r="B29" s="215" t="s">
        <v>80</v>
      </c>
      <c r="C29" s="26" t="s">
        <v>12</v>
      </c>
      <c r="D29" s="154">
        <f>D30+D31+D32+D33</f>
        <v>4932</v>
      </c>
      <c r="E29" s="144">
        <v>3374</v>
      </c>
      <c r="F29" s="144">
        <f>F32+F33</f>
        <v>4903.6100000000006</v>
      </c>
      <c r="G29" s="158">
        <f t="shared" si="1"/>
        <v>0.99424371451743732</v>
      </c>
      <c r="H29" s="158">
        <f t="shared" si="2"/>
        <v>1.4533521043272082</v>
      </c>
    </row>
    <row r="30" spans="1:8" ht="15.75" x14ac:dyDescent="0.25">
      <c r="A30" s="216"/>
      <c r="B30" s="216"/>
      <c r="C30" s="27" t="s">
        <v>10</v>
      </c>
      <c r="D30" s="154">
        <v>0</v>
      </c>
      <c r="E30" s="144">
        <v>0</v>
      </c>
      <c r="F30" s="144">
        <v>0</v>
      </c>
      <c r="G30" s="158"/>
      <c r="H30" s="158"/>
    </row>
    <row r="31" spans="1:8" ht="15.75" x14ac:dyDescent="0.25">
      <c r="A31" s="216"/>
      <c r="B31" s="216"/>
      <c r="C31" s="28" t="s">
        <v>11</v>
      </c>
      <c r="D31" s="154">
        <v>0</v>
      </c>
      <c r="E31" s="144">
        <v>0</v>
      </c>
      <c r="F31" s="144">
        <v>0</v>
      </c>
      <c r="G31" s="158"/>
      <c r="H31" s="158"/>
    </row>
    <row r="32" spans="1:8" ht="25.5" x14ac:dyDescent="0.25">
      <c r="A32" s="217"/>
      <c r="B32" s="226"/>
      <c r="C32" s="28" t="s">
        <v>48</v>
      </c>
      <c r="D32" s="154">
        <v>3374</v>
      </c>
      <c r="E32" s="144">
        <v>3374</v>
      </c>
      <c r="F32" s="144">
        <v>3345.61</v>
      </c>
      <c r="G32" s="158">
        <f t="shared" si="1"/>
        <v>0.99158565500889151</v>
      </c>
      <c r="H32" s="158">
        <f t="shared" si="2"/>
        <v>0.99158565500889151</v>
      </c>
    </row>
    <row r="33" spans="1:8" ht="25.5" x14ac:dyDescent="0.25">
      <c r="A33" s="218"/>
      <c r="B33" s="227"/>
      <c r="C33" s="28" t="s">
        <v>42</v>
      </c>
      <c r="D33" s="154">
        <v>1558</v>
      </c>
      <c r="E33" s="144">
        <v>0</v>
      </c>
      <c r="F33" s="144">
        <v>1558</v>
      </c>
      <c r="G33" s="158">
        <f t="shared" si="1"/>
        <v>1</v>
      </c>
      <c r="H33" s="158"/>
    </row>
    <row r="34" spans="1:8" ht="15.75" x14ac:dyDescent="0.25">
      <c r="A34" s="215" t="s">
        <v>83</v>
      </c>
      <c r="B34" s="215" t="s">
        <v>148</v>
      </c>
      <c r="C34" s="26" t="s">
        <v>12</v>
      </c>
      <c r="D34" s="154">
        <f>D35+D36+D37+D38</f>
        <v>10870</v>
      </c>
      <c r="E34" s="144">
        <v>6897</v>
      </c>
      <c r="F34" s="144">
        <f>F37+F38</f>
        <v>10869.95</v>
      </c>
      <c r="G34" s="158">
        <f t="shared" si="1"/>
        <v>0.99999540018399269</v>
      </c>
      <c r="H34" s="158">
        <f t="shared" si="2"/>
        <v>1.5760403073800204</v>
      </c>
    </row>
    <row r="35" spans="1:8" ht="15.75" x14ac:dyDescent="0.25">
      <c r="A35" s="216"/>
      <c r="B35" s="216"/>
      <c r="C35" s="27" t="s">
        <v>10</v>
      </c>
      <c r="D35" s="154">
        <v>0</v>
      </c>
      <c r="E35" s="144">
        <v>0</v>
      </c>
      <c r="F35" s="144">
        <v>0</v>
      </c>
      <c r="G35" s="158"/>
      <c r="H35" s="158"/>
    </row>
    <row r="36" spans="1:8" ht="15.75" x14ac:dyDescent="0.25">
      <c r="A36" s="216"/>
      <c r="B36" s="216"/>
      <c r="C36" s="28" t="s">
        <v>11</v>
      </c>
      <c r="D36" s="154">
        <v>0</v>
      </c>
      <c r="E36" s="144">
        <v>0</v>
      </c>
      <c r="F36" s="144">
        <v>0</v>
      </c>
      <c r="G36" s="158"/>
      <c r="H36" s="158"/>
    </row>
    <row r="37" spans="1:8" ht="25.5" x14ac:dyDescent="0.25">
      <c r="A37" s="217"/>
      <c r="B37" s="226"/>
      <c r="C37" s="28" t="s">
        <v>48</v>
      </c>
      <c r="D37" s="154">
        <v>6897</v>
      </c>
      <c r="E37" s="144">
        <v>6897</v>
      </c>
      <c r="F37" s="144">
        <v>6896.95</v>
      </c>
      <c r="G37" s="158">
        <f t="shared" si="1"/>
        <v>0.99999275047121938</v>
      </c>
      <c r="H37" s="158">
        <f t="shared" si="2"/>
        <v>0.99999275047121938</v>
      </c>
    </row>
    <row r="38" spans="1:8" ht="25.5" x14ac:dyDescent="0.25">
      <c r="A38" s="218"/>
      <c r="B38" s="227"/>
      <c r="C38" s="28" t="s">
        <v>42</v>
      </c>
      <c r="D38" s="154">
        <v>3973</v>
      </c>
      <c r="E38" s="144">
        <v>0</v>
      </c>
      <c r="F38" s="144">
        <v>3973</v>
      </c>
      <c r="G38" s="158">
        <f t="shared" si="1"/>
        <v>1</v>
      </c>
      <c r="H38" s="158"/>
    </row>
    <row r="39" spans="1:8" ht="15.75" x14ac:dyDescent="0.25">
      <c r="A39" s="215" t="s">
        <v>84</v>
      </c>
      <c r="B39" s="215" t="s">
        <v>75</v>
      </c>
      <c r="C39" s="26" t="s">
        <v>12</v>
      </c>
      <c r="D39" s="154">
        <f>D40+D41+D42+D43</f>
        <v>0</v>
      </c>
      <c r="E39" s="144">
        <v>0</v>
      </c>
      <c r="F39" s="144">
        <v>0</v>
      </c>
      <c r="G39" s="158"/>
      <c r="H39" s="158"/>
    </row>
    <row r="40" spans="1:8" ht="15.75" x14ac:dyDescent="0.25">
      <c r="A40" s="216"/>
      <c r="B40" s="216"/>
      <c r="C40" s="27" t="s">
        <v>10</v>
      </c>
      <c r="D40" s="154">
        <v>0</v>
      </c>
      <c r="E40" s="144">
        <v>0</v>
      </c>
      <c r="F40" s="144">
        <v>0</v>
      </c>
      <c r="G40" s="158"/>
      <c r="H40" s="158"/>
    </row>
    <row r="41" spans="1:8" ht="15.75" x14ac:dyDescent="0.25">
      <c r="A41" s="216"/>
      <c r="B41" s="216"/>
      <c r="C41" s="28" t="s">
        <v>11</v>
      </c>
      <c r="D41" s="154">
        <v>0</v>
      </c>
      <c r="E41" s="144">
        <v>0</v>
      </c>
      <c r="F41" s="144">
        <v>0</v>
      </c>
      <c r="G41" s="158"/>
      <c r="H41" s="158"/>
    </row>
    <row r="42" spans="1:8" ht="25.5" x14ac:dyDescent="0.25">
      <c r="A42" s="217"/>
      <c r="B42" s="226"/>
      <c r="C42" s="28" t="s">
        <v>48</v>
      </c>
      <c r="D42" s="154">
        <v>0</v>
      </c>
      <c r="E42" s="144">
        <v>0</v>
      </c>
      <c r="F42" s="144">
        <v>0</v>
      </c>
      <c r="G42" s="158"/>
      <c r="H42" s="158"/>
    </row>
    <row r="43" spans="1:8" ht="25.5" x14ac:dyDescent="0.25">
      <c r="A43" s="218"/>
      <c r="B43" s="227"/>
      <c r="C43" s="28" t="s">
        <v>42</v>
      </c>
      <c r="D43" s="154">
        <v>0</v>
      </c>
      <c r="E43" s="144">
        <v>0</v>
      </c>
      <c r="F43" s="144">
        <v>0</v>
      </c>
      <c r="G43" s="158"/>
      <c r="H43" s="158"/>
    </row>
    <row r="44" spans="1:8" ht="15.75" x14ac:dyDescent="0.25">
      <c r="A44" s="206" t="s">
        <v>217</v>
      </c>
      <c r="B44" s="208" t="s">
        <v>145</v>
      </c>
      <c r="C44" s="26" t="s">
        <v>12</v>
      </c>
      <c r="D44" s="154">
        <f>D45+D46+D47+D48</f>
        <v>1436.5</v>
      </c>
      <c r="E44" s="144" t="s">
        <v>393</v>
      </c>
      <c r="F44" s="144">
        <v>1436.4</v>
      </c>
      <c r="G44" s="158">
        <f t="shared" si="1"/>
        <v>0.99993038635572573</v>
      </c>
      <c r="H44" s="158">
        <f t="shared" si="2"/>
        <v>0.99993038635572573</v>
      </c>
    </row>
    <row r="45" spans="1:8" ht="15.75" x14ac:dyDescent="0.25">
      <c r="A45" s="206"/>
      <c r="B45" s="208"/>
      <c r="C45" s="27" t="s">
        <v>10</v>
      </c>
      <c r="D45" s="154">
        <v>0</v>
      </c>
      <c r="E45" s="144">
        <v>0</v>
      </c>
      <c r="F45" s="144">
        <v>0</v>
      </c>
      <c r="G45" s="158"/>
      <c r="H45" s="158"/>
    </row>
    <row r="46" spans="1:8" ht="15.75" x14ac:dyDescent="0.25">
      <c r="A46" s="206"/>
      <c r="B46" s="208"/>
      <c r="C46" s="28" t="s">
        <v>11</v>
      </c>
      <c r="D46" s="154">
        <v>0</v>
      </c>
      <c r="E46" s="144">
        <v>0</v>
      </c>
      <c r="F46" s="144">
        <v>0</v>
      </c>
      <c r="G46" s="158"/>
      <c r="H46" s="158"/>
    </row>
    <row r="47" spans="1:8" ht="25.5" x14ac:dyDescent="0.25">
      <c r="A47" s="206"/>
      <c r="B47" s="208"/>
      <c r="C47" s="28" t="s">
        <v>48</v>
      </c>
      <c r="D47" s="154">
        <v>1436.5</v>
      </c>
      <c r="E47" s="144" t="s">
        <v>393</v>
      </c>
      <c r="F47" s="144">
        <v>1436.4</v>
      </c>
      <c r="G47" s="158">
        <f t="shared" si="1"/>
        <v>0.99993038635572573</v>
      </c>
      <c r="H47" s="158">
        <f t="shared" si="2"/>
        <v>0.99993038635572573</v>
      </c>
    </row>
    <row r="48" spans="1:8" ht="25.5" x14ac:dyDescent="0.25">
      <c r="A48" s="206"/>
      <c r="B48" s="208"/>
      <c r="C48" s="28" t="s">
        <v>42</v>
      </c>
      <c r="D48" s="154">
        <v>0</v>
      </c>
      <c r="E48" s="144">
        <v>0</v>
      </c>
      <c r="F48" s="144">
        <v>0</v>
      </c>
      <c r="G48" s="158"/>
      <c r="H48" s="158"/>
    </row>
    <row r="49" spans="1:8" ht="15.75" x14ac:dyDescent="0.25">
      <c r="A49" s="206" t="s">
        <v>218</v>
      </c>
      <c r="B49" s="207" t="s">
        <v>202</v>
      </c>
      <c r="C49" s="26" t="s">
        <v>12</v>
      </c>
      <c r="D49" s="154">
        <v>0</v>
      </c>
      <c r="E49" s="144">
        <v>0</v>
      </c>
      <c r="F49" s="144">
        <v>0</v>
      </c>
      <c r="G49" s="158"/>
      <c r="H49" s="158"/>
    </row>
    <row r="50" spans="1:8" ht="15.75" x14ac:dyDescent="0.25">
      <c r="A50" s="206"/>
      <c r="B50" s="209"/>
      <c r="C50" s="27" t="s">
        <v>10</v>
      </c>
      <c r="D50" s="154">
        <v>0</v>
      </c>
      <c r="E50" s="144">
        <v>0</v>
      </c>
      <c r="F50" s="144">
        <v>0</v>
      </c>
      <c r="G50" s="158"/>
      <c r="H50" s="158"/>
    </row>
    <row r="51" spans="1:8" ht="15.75" x14ac:dyDescent="0.25">
      <c r="A51" s="206"/>
      <c r="B51" s="209"/>
      <c r="C51" s="28" t="s">
        <v>11</v>
      </c>
      <c r="D51" s="154">
        <v>0</v>
      </c>
      <c r="E51" s="144">
        <v>0</v>
      </c>
      <c r="F51" s="144">
        <v>0</v>
      </c>
      <c r="G51" s="158"/>
      <c r="H51" s="158"/>
    </row>
    <row r="52" spans="1:8" ht="25.5" x14ac:dyDescent="0.25">
      <c r="A52" s="206"/>
      <c r="B52" s="209"/>
      <c r="C52" s="28" t="s">
        <v>48</v>
      </c>
      <c r="D52" s="154">
        <v>0</v>
      </c>
      <c r="E52" s="144">
        <v>0</v>
      </c>
      <c r="F52" s="144">
        <v>0</v>
      </c>
      <c r="G52" s="158"/>
      <c r="H52" s="158"/>
    </row>
    <row r="53" spans="1:8" ht="25.5" x14ac:dyDescent="0.25">
      <c r="A53" s="206"/>
      <c r="B53" s="210"/>
      <c r="C53" s="28" t="s">
        <v>42</v>
      </c>
      <c r="D53" s="154">
        <v>0</v>
      </c>
      <c r="E53" s="144">
        <v>0</v>
      </c>
      <c r="F53" s="144">
        <v>0</v>
      </c>
      <c r="G53" s="158"/>
      <c r="H53" s="158"/>
    </row>
    <row r="54" spans="1:8" ht="15.75" x14ac:dyDescent="0.25">
      <c r="A54" s="206" t="s">
        <v>219</v>
      </c>
      <c r="B54" s="208" t="s">
        <v>204</v>
      </c>
      <c r="C54" s="26" t="s">
        <v>12</v>
      </c>
      <c r="D54" s="154">
        <f>D55+D56+D57+D58</f>
        <v>0</v>
      </c>
      <c r="E54" s="144">
        <v>0</v>
      </c>
      <c r="F54" s="144">
        <v>0</v>
      </c>
      <c r="G54" s="158"/>
      <c r="H54" s="158"/>
    </row>
    <row r="55" spans="1:8" ht="15.75" x14ac:dyDescent="0.25">
      <c r="A55" s="206"/>
      <c r="B55" s="208"/>
      <c r="C55" s="27" t="s">
        <v>10</v>
      </c>
      <c r="D55" s="154">
        <v>0</v>
      </c>
      <c r="E55" s="144">
        <v>0</v>
      </c>
      <c r="F55" s="144">
        <v>0</v>
      </c>
      <c r="G55" s="158"/>
      <c r="H55" s="158"/>
    </row>
    <row r="56" spans="1:8" ht="15.75" x14ac:dyDescent="0.25">
      <c r="A56" s="206"/>
      <c r="B56" s="208"/>
      <c r="C56" s="28" t="s">
        <v>11</v>
      </c>
      <c r="D56" s="154">
        <v>0</v>
      </c>
      <c r="E56" s="144">
        <v>0</v>
      </c>
      <c r="F56" s="144">
        <v>0</v>
      </c>
      <c r="G56" s="158"/>
      <c r="H56" s="158"/>
    </row>
    <row r="57" spans="1:8" ht="25.5" x14ac:dyDescent="0.25">
      <c r="A57" s="206"/>
      <c r="B57" s="208"/>
      <c r="C57" s="28" t="s">
        <v>48</v>
      </c>
      <c r="D57" s="154">
        <v>0</v>
      </c>
      <c r="E57" s="144">
        <v>0</v>
      </c>
      <c r="F57" s="144">
        <v>0</v>
      </c>
      <c r="G57" s="158"/>
      <c r="H57" s="158"/>
    </row>
    <row r="58" spans="1:8" ht="25.5" x14ac:dyDescent="0.25">
      <c r="A58" s="206"/>
      <c r="B58" s="208"/>
      <c r="C58" s="28" t="s">
        <v>42</v>
      </c>
      <c r="D58" s="154">
        <v>0</v>
      </c>
      <c r="E58" s="144">
        <v>0</v>
      </c>
      <c r="F58" s="144">
        <v>0</v>
      </c>
      <c r="G58" s="158"/>
      <c r="H58" s="158"/>
    </row>
    <row r="59" spans="1:8" ht="15.75" x14ac:dyDescent="0.25">
      <c r="A59" s="206" t="s">
        <v>220</v>
      </c>
      <c r="B59" s="208" t="s">
        <v>76</v>
      </c>
      <c r="C59" s="26" t="s">
        <v>12</v>
      </c>
      <c r="D59" s="154">
        <f>D60+D61+D62+D63</f>
        <v>3318</v>
      </c>
      <c r="E59" s="144">
        <v>3318</v>
      </c>
      <c r="F59" s="144">
        <v>3317.08</v>
      </c>
      <c r="G59" s="158">
        <f t="shared" si="1"/>
        <v>0.99972272453285105</v>
      </c>
      <c r="H59" s="158">
        <f t="shared" si="2"/>
        <v>0.99972272453285105</v>
      </c>
    </row>
    <row r="60" spans="1:8" ht="15.75" x14ac:dyDescent="0.25">
      <c r="A60" s="206"/>
      <c r="B60" s="208"/>
      <c r="C60" s="27" t="s">
        <v>10</v>
      </c>
      <c r="D60" s="154">
        <v>0</v>
      </c>
      <c r="E60" s="144">
        <v>0</v>
      </c>
      <c r="F60" s="144">
        <v>0</v>
      </c>
      <c r="G60" s="158"/>
      <c r="H60" s="158"/>
    </row>
    <row r="61" spans="1:8" ht="15.75" x14ac:dyDescent="0.25">
      <c r="A61" s="206"/>
      <c r="B61" s="208"/>
      <c r="C61" s="28" t="s">
        <v>11</v>
      </c>
      <c r="D61" s="154">
        <v>0</v>
      </c>
      <c r="E61" s="144">
        <v>0</v>
      </c>
      <c r="F61" s="144">
        <v>0</v>
      </c>
      <c r="G61" s="158"/>
      <c r="H61" s="158"/>
    </row>
    <row r="62" spans="1:8" ht="25.5" x14ac:dyDescent="0.25">
      <c r="A62" s="206"/>
      <c r="B62" s="208"/>
      <c r="C62" s="28" t="s">
        <v>48</v>
      </c>
      <c r="D62" s="154">
        <v>3318</v>
      </c>
      <c r="E62" s="144">
        <v>3318</v>
      </c>
      <c r="F62" s="144">
        <v>3317.08</v>
      </c>
      <c r="G62" s="158">
        <f t="shared" si="1"/>
        <v>0.99972272453285105</v>
      </c>
      <c r="H62" s="158">
        <f t="shared" si="2"/>
        <v>0.99972272453285105</v>
      </c>
    </row>
    <row r="63" spans="1:8" ht="25.5" x14ac:dyDescent="0.25">
      <c r="A63" s="206"/>
      <c r="B63" s="208"/>
      <c r="C63" s="28" t="s">
        <v>42</v>
      </c>
      <c r="D63" s="154">
        <v>0</v>
      </c>
      <c r="E63" s="144">
        <v>0</v>
      </c>
      <c r="F63" s="144">
        <v>0</v>
      </c>
      <c r="G63" s="158"/>
      <c r="H63" s="158"/>
    </row>
    <row r="64" spans="1:8" ht="15.75" x14ac:dyDescent="0.25">
      <c r="A64" s="206" t="s">
        <v>221</v>
      </c>
      <c r="B64" s="208" t="s">
        <v>77</v>
      </c>
      <c r="C64" s="26" t="s">
        <v>12</v>
      </c>
      <c r="D64" s="154">
        <f>D65+D66+D67+D68</f>
        <v>33809</v>
      </c>
      <c r="E64" s="144">
        <v>33809</v>
      </c>
      <c r="F64" s="144">
        <v>33782.879999999997</v>
      </c>
      <c r="G64" s="158">
        <f t="shared" si="1"/>
        <v>0.99922742465024095</v>
      </c>
      <c r="H64" s="158">
        <f t="shared" si="2"/>
        <v>0.99922742465024095</v>
      </c>
    </row>
    <row r="65" spans="1:8" ht="15.75" x14ac:dyDescent="0.25">
      <c r="A65" s="206"/>
      <c r="B65" s="208"/>
      <c r="C65" s="27" t="s">
        <v>10</v>
      </c>
      <c r="D65" s="154">
        <v>0</v>
      </c>
      <c r="E65" s="144">
        <v>0</v>
      </c>
      <c r="F65" s="144">
        <v>0</v>
      </c>
      <c r="G65" s="158"/>
      <c r="H65" s="158"/>
    </row>
    <row r="66" spans="1:8" ht="15.75" x14ac:dyDescent="0.25">
      <c r="A66" s="206"/>
      <c r="B66" s="208"/>
      <c r="C66" s="28" t="s">
        <v>11</v>
      </c>
      <c r="D66" s="154">
        <v>0</v>
      </c>
      <c r="E66" s="144">
        <v>0</v>
      </c>
      <c r="F66" s="144">
        <v>0</v>
      </c>
      <c r="G66" s="158"/>
      <c r="H66" s="158"/>
    </row>
    <row r="67" spans="1:8" ht="25.5" x14ac:dyDescent="0.25">
      <c r="A67" s="206"/>
      <c r="B67" s="208"/>
      <c r="C67" s="28" t="s">
        <v>48</v>
      </c>
      <c r="D67" s="154">
        <v>33809</v>
      </c>
      <c r="E67" s="144">
        <v>33809</v>
      </c>
      <c r="F67" s="144">
        <v>33782.879999999997</v>
      </c>
      <c r="G67" s="158">
        <f t="shared" si="1"/>
        <v>0.99922742465024095</v>
      </c>
      <c r="H67" s="158">
        <f t="shared" si="2"/>
        <v>0.99922742465024095</v>
      </c>
    </row>
    <row r="68" spans="1:8" ht="25.5" x14ac:dyDescent="0.25">
      <c r="A68" s="206"/>
      <c r="B68" s="208"/>
      <c r="C68" s="28" t="s">
        <v>42</v>
      </c>
      <c r="D68" s="154">
        <v>0</v>
      </c>
      <c r="E68" s="144">
        <v>0</v>
      </c>
      <c r="F68" s="144">
        <v>0</v>
      </c>
      <c r="G68" s="158"/>
      <c r="H68" s="158"/>
    </row>
    <row r="69" spans="1:8" ht="15.75" x14ac:dyDescent="0.25">
      <c r="A69" s="206" t="s">
        <v>222</v>
      </c>
      <c r="B69" s="208" t="s">
        <v>149</v>
      </c>
      <c r="C69" s="26" t="s">
        <v>12</v>
      </c>
      <c r="D69" s="154">
        <f>D70+D71+D72+D73</f>
        <v>85217.7</v>
      </c>
      <c r="E69" s="144">
        <f>E71+E72</f>
        <v>85217.7</v>
      </c>
      <c r="F69" s="144">
        <f>SUM(F71:F72)</f>
        <v>85207.85</v>
      </c>
      <c r="G69" s="158">
        <f t="shared" si="1"/>
        <v>0.99988441368401171</v>
      </c>
      <c r="H69" s="158">
        <f t="shared" si="2"/>
        <v>0.99988441368401171</v>
      </c>
    </row>
    <row r="70" spans="1:8" ht="15.75" x14ac:dyDescent="0.25">
      <c r="A70" s="206"/>
      <c r="B70" s="208"/>
      <c r="C70" s="27" t="s">
        <v>10</v>
      </c>
      <c r="D70" s="154">
        <v>0</v>
      </c>
      <c r="E70" s="144">
        <v>0</v>
      </c>
      <c r="F70" s="144">
        <v>0</v>
      </c>
      <c r="G70" s="158"/>
      <c r="H70" s="158"/>
    </row>
    <row r="71" spans="1:8" ht="15.75" x14ac:dyDescent="0.25">
      <c r="A71" s="206"/>
      <c r="B71" s="208"/>
      <c r="C71" s="28" t="s">
        <v>11</v>
      </c>
      <c r="D71" s="154">
        <v>31863.7</v>
      </c>
      <c r="E71" s="144">
        <v>31863.7</v>
      </c>
      <c r="F71" s="144">
        <v>31863.3</v>
      </c>
      <c r="G71" s="158">
        <f t="shared" si="1"/>
        <v>0.99998744653006399</v>
      </c>
      <c r="H71" s="158">
        <f t="shared" si="2"/>
        <v>0.99998744653006399</v>
      </c>
    </row>
    <row r="72" spans="1:8" ht="25.5" x14ac:dyDescent="0.25">
      <c r="A72" s="206"/>
      <c r="B72" s="208"/>
      <c r="C72" s="28" t="s">
        <v>48</v>
      </c>
      <c r="D72" s="154">
        <v>53354</v>
      </c>
      <c r="E72" s="144">
        <v>53354</v>
      </c>
      <c r="F72" s="144">
        <v>53344.55</v>
      </c>
      <c r="G72" s="158">
        <f t="shared" si="1"/>
        <v>0.99982288113356077</v>
      </c>
      <c r="H72" s="158">
        <f t="shared" si="2"/>
        <v>0.99982288113356077</v>
      </c>
    </row>
    <row r="73" spans="1:8" ht="25.5" x14ac:dyDescent="0.25">
      <c r="A73" s="206"/>
      <c r="B73" s="208"/>
      <c r="C73" s="28" t="s">
        <v>42</v>
      </c>
      <c r="D73" s="154">
        <v>0</v>
      </c>
      <c r="E73" s="144">
        <v>0</v>
      </c>
      <c r="F73" s="144">
        <v>0</v>
      </c>
      <c r="G73" s="158"/>
      <c r="H73" s="158"/>
    </row>
    <row r="74" spans="1:8" ht="15.75" x14ac:dyDescent="0.25">
      <c r="A74" s="211" t="s">
        <v>34</v>
      </c>
      <c r="B74" s="207" t="s">
        <v>278</v>
      </c>
      <c r="C74" s="26" t="s">
        <v>12</v>
      </c>
      <c r="D74" s="154">
        <f t="shared" ref="D74" si="6">D75+D76+D77+D78</f>
        <v>22337.1</v>
      </c>
      <c r="E74" s="144">
        <v>3160</v>
      </c>
      <c r="F74" s="144">
        <f>F77+F78</f>
        <v>22305.62</v>
      </c>
      <c r="G74" s="158">
        <f t="shared" ref="G74:G137" si="7">F74/D74</f>
        <v>0.99859068545155816</v>
      </c>
      <c r="H74" s="158">
        <f t="shared" ref="H74:H137" si="8">F74/E74</f>
        <v>7.058740506329114</v>
      </c>
    </row>
    <row r="75" spans="1:8" ht="15.75" x14ac:dyDescent="0.25">
      <c r="A75" s="212"/>
      <c r="B75" s="209"/>
      <c r="C75" s="27" t="s">
        <v>10</v>
      </c>
      <c r="D75" s="154">
        <f t="shared" ref="D75" si="9">D80+D85+D90+D95+D100+D105+D110+D115</f>
        <v>0</v>
      </c>
      <c r="E75" s="144">
        <v>0</v>
      </c>
      <c r="F75" s="144">
        <v>0</v>
      </c>
      <c r="G75" s="158"/>
      <c r="H75" s="158"/>
    </row>
    <row r="76" spans="1:8" ht="15.75" x14ac:dyDescent="0.25">
      <c r="A76" s="212"/>
      <c r="B76" s="209"/>
      <c r="C76" s="28" t="s">
        <v>11</v>
      </c>
      <c r="D76" s="155">
        <f t="shared" ref="D76" si="10">D81+D86+D91+D96+D101+D106+D111+D117</f>
        <v>0</v>
      </c>
      <c r="E76" s="144">
        <v>0</v>
      </c>
      <c r="F76" s="144">
        <v>0</v>
      </c>
      <c r="G76" s="158"/>
      <c r="H76" s="158"/>
    </row>
    <row r="77" spans="1:8" ht="25.5" x14ac:dyDescent="0.2">
      <c r="A77" s="212"/>
      <c r="B77" s="209"/>
      <c r="C77" s="28" t="s">
        <v>48</v>
      </c>
      <c r="D77" s="155">
        <v>3160</v>
      </c>
      <c r="E77" s="148">
        <v>3160</v>
      </c>
      <c r="F77" s="149" t="s">
        <v>420</v>
      </c>
      <c r="G77" s="158">
        <f t="shared" si="7"/>
        <v>0.99003797468354426</v>
      </c>
      <c r="H77" s="158">
        <f t="shared" si="8"/>
        <v>0.99003797468354426</v>
      </c>
    </row>
    <row r="78" spans="1:8" ht="25.5" x14ac:dyDescent="0.2">
      <c r="A78" s="213"/>
      <c r="B78" s="210"/>
      <c r="C78" s="28" t="s">
        <v>42</v>
      </c>
      <c r="D78" s="155">
        <f>D83+D88+D93+D98+D103+D108+D113+D118</f>
        <v>19177.099999999999</v>
      </c>
      <c r="E78" s="148">
        <v>0</v>
      </c>
      <c r="F78" s="143">
        <v>19177.099999999999</v>
      </c>
      <c r="G78" s="158">
        <f t="shared" si="7"/>
        <v>1</v>
      </c>
      <c r="H78" s="158"/>
    </row>
    <row r="79" spans="1:8" ht="15.75" x14ac:dyDescent="0.2">
      <c r="A79" s="206" t="s">
        <v>85</v>
      </c>
      <c r="B79" s="208" t="s">
        <v>144</v>
      </c>
      <c r="C79" s="26" t="s">
        <v>12</v>
      </c>
      <c r="D79" s="155">
        <v>115</v>
      </c>
      <c r="E79" s="148">
        <v>115</v>
      </c>
      <c r="F79" s="150" t="s">
        <v>419</v>
      </c>
      <c r="G79" s="158">
        <f t="shared" si="7"/>
        <v>0.97417391304347822</v>
      </c>
      <c r="H79" s="158">
        <f t="shared" si="8"/>
        <v>0.97417391304347822</v>
      </c>
    </row>
    <row r="80" spans="1:8" ht="15.75" x14ac:dyDescent="0.2">
      <c r="A80" s="206"/>
      <c r="B80" s="208"/>
      <c r="C80" s="27" t="s">
        <v>10</v>
      </c>
      <c r="D80" s="155">
        <v>0</v>
      </c>
      <c r="E80" s="148">
        <v>0</v>
      </c>
      <c r="F80" s="149">
        <v>0</v>
      </c>
      <c r="G80" s="158"/>
      <c r="H80" s="158"/>
    </row>
    <row r="81" spans="1:8" ht="15.75" x14ac:dyDescent="0.2">
      <c r="A81" s="206"/>
      <c r="B81" s="208"/>
      <c r="C81" s="28" t="s">
        <v>11</v>
      </c>
      <c r="D81" s="155">
        <v>0</v>
      </c>
      <c r="E81" s="148">
        <v>0</v>
      </c>
      <c r="F81" s="143">
        <v>0</v>
      </c>
      <c r="G81" s="158"/>
      <c r="H81" s="158"/>
    </row>
    <row r="82" spans="1:8" ht="25.5" x14ac:dyDescent="0.2">
      <c r="A82" s="206"/>
      <c r="B82" s="208"/>
      <c r="C82" s="28" t="s">
        <v>48</v>
      </c>
      <c r="D82" s="155">
        <v>115</v>
      </c>
      <c r="E82" s="148">
        <v>115</v>
      </c>
      <c r="F82" s="148">
        <v>112.03</v>
      </c>
      <c r="G82" s="158">
        <f t="shared" si="7"/>
        <v>0.97417391304347822</v>
      </c>
      <c r="H82" s="158">
        <f t="shared" si="8"/>
        <v>0.97417391304347822</v>
      </c>
    </row>
    <row r="83" spans="1:8" ht="25.5" x14ac:dyDescent="0.2">
      <c r="A83" s="206"/>
      <c r="B83" s="208"/>
      <c r="C83" s="28" t="s">
        <v>42</v>
      </c>
      <c r="D83" s="155">
        <v>0</v>
      </c>
      <c r="E83" s="148">
        <v>0</v>
      </c>
      <c r="F83" s="148">
        <v>0</v>
      </c>
      <c r="G83" s="158"/>
      <c r="H83" s="158"/>
    </row>
    <row r="84" spans="1:8" ht="15.75" x14ac:dyDescent="0.2">
      <c r="A84" s="206" t="s">
        <v>86</v>
      </c>
      <c r="B84" s="208" t="s">
        <v>151</v>
      </c>
      <c r="C84" s="26" t="s">
        <v>12</v>
      </c>
      <c r="D84" s="155">
        <f>D85+D86+D87+D88</f>
        <v>3809</v>
      </c>
      <c r="E84" s="148">
        <v>3045</v>
      </c>
      <c r="F84" s="148">
        <f>SUM(F87:F88)</f>
        <v>3780.49</v>
      </c>
      <c r="G84" s="158">
        <f t="shared" si="7"/>
        <v>0.99251509582567599</v>
      </c>
      <c r="H84" s="158">
        <f t="shared" si="8"/>
        <v>1.2415402298850573</v>
      </c>
    </row>
    <row r="85" spans="1:8" ht="15.75" x14ac:dyDescent="0.2">
      <c r="A85" s="206"/>
      <c r="B85" s="208"/>
      <c r="C85" s="27" t="s">
        <v>10</v>
      </c>
      <c r="D85" s="155">
        <v>0</v>
      </c>
      <c r="E85" s="148">
        <v>0</v>
      </c>
      <c r="F85" s="148">
        <v>0</v>
      </c>
      <c r="G85" s="158"/>
      <c r="H85" s="158"/>
    </row>
    <row r="86" spans="1:8" ht="15.75" x14ac:dyDescent="0.2">
      <c r="A86" s="206"/>
      <c r="B86" s="208"/>
      <c r="C86" s="28" t="s">
        <v>11</v>
      </c>
      <c r="D86" s="155">
        <v>0</v>
      </c>
      <c r="E86" s="148">
        <v>0</v>
      </c>
      <c r="F86" s="148">
        <v>0</v>
      </c>
      <c r="G86" s="158"/>
      <c r="H86" s="158"/>
    </row>
    <row r="87" spans="1:8" ht="25.5" x14ac:dyDescent="0.25">
      <c r="A87" s="206"/>
      <c r="B87" s="208"/>
      <c r="C87" s="28" t="s">
        <v>48</v>
      </c>
      <c r="D87" s="155">
        <v>3045</v>
      </c>
      <c r="E87" s="151">
        <v>3045</v>
      </c>
      <c r="F87" s="151">
        <v>3016.49</v>
      </c>
      <c r="G87" s="158">
        <f t="shared" si="7"/>
        <v>0.9906371100164203</v>
      </c>
      <c r="H87" s="158">
        <f t="shared" si="8"/>
        <v>0.9906371100164203</v>
      </c>
    </row>
    <row r="88" spans="1:8" ht="25.5" x14ac:dyDescent="0.25">
      <c r="A88" s="206"/>
      <c r="B88" s="208"/>
      <c r="C88" s="28" t="s">
        <v>42</v>
      </c>
      <c r="D88" s="155">
        <v>764</v>
      </c>
      <c r="E88" s="151">
        <v>0</v>
      </c>
      <c r="F88" s="151">
        <v>764</v>
      </c>
      <c r="G88" s="158">
        <f t="shared" si="7"/>
        <v>1</v>
      </c>
      <c r="H88" s="158"/>
    </row>
    <row r="89" spans="1:8" ht="15.75" x14ac:dyDescent="0.2">
      <c r="A89" s="206" t="s">
        <v>87</v>
      </c>
      <c r="B89" s="208" t="s">
        <v>96</v>
      </c>
      <c r="C89" s="26" t="s">
        <v>12</v>
      </c>
      <c r="D89" s="155">
        <v>0</v>
      </c>
      <c r="E89" s="148">
        <v>0</v>
      </c>
      <c r="F89" s="148">
        <v>0</v>
      </c>
      <c r="G89" s="158"/>
      <c r="H89" s="158"/>
    </row>
    <row r="90" spans="1:8" ht="15.75" x14ac:dyDescent="0.2">
      <c r="A90" s="206"/>
      <c r="B90" s="208"/>
      <c r="C90" s="27" t="s">
        <v>10</v>
      </c>
      <c r="D90" s="155">
        <v>0</v>
      </c>
      <c r="E90" s="148">
        <v>0</v>
      </c>
      <c r="F90" s="148">
        <v>0</v>
      </c>
      <c r="G90" s="158"/>
      <c r="H90" s="158"/>
    </row>
    <row r="91" spans="1:8" ht="15.75" x14ac:dyDescent="0.2">
      <c r="A91" s="206"/>
      <c r="B91" s="208"/>
      <c r="C91" s="28" t="s">
        <v>11</v>
      </c>
      <c r="D91" s="155">
        <v>0</v>
      </c>
      <c r="E91" s="148">
        <v>0</v>
      </c>
      <c r="F91" s="148">
        <v>0</v>
      </c>
      <c r="G91" s="158"/>
      <c r="H91" s="158"/>
    </row>
    <row r="92" spans="1:8" ht="25.5" x14ac:dyDescent="0.2">
      <c r="A92" s="206"/>
      <c r="B92" s="208"/>
      <c r="C92" s="28" t="s">
        <v>48</v>
      </c>
      <c r="D92" s="155">
        <v>0</v>
      </c>
      <c r="E92" s="148">
        <v>0</v>
      </c>
      <c r="F92" s="148">
        <v>0</v>
      </c>
      <c r="G92" s="158"/>
      <c r="H92" s="158"/>
    </row>
    <row r="93" spans="1:8" ht="25.5" x14ac:dyDescent="0.2">
      <c r="A93" s="206"/>
      <c r="B93" s="208"/>
      <c r="C93" s="28" t="s">
        <v>42</v>
      </c>
      <c r="D93" s="155">
        <v>0</v>
      </c>
      <c r="E93" s="148">
        <v>0</v>
      </c>
      <c r="F93" s="148">
        <v>0</v>
      </c>
      <c r="G93" s="158"/>
      <c r="H93" s="158"/>
    </row>
    <row r="94" spans="1:8" ht="15.75" x14ac:dyDescent="0.2">
      <c r="A94" s="206" t="s">
        <v>88</v>
      </c>
      <c r="B94" s="208" t="s">
        <v>97</v>
      </c>
      <c r="C94" s="26" t="s">
        <v>12</v>
      </c>
      <c r="D94" s="155">
        <f>D95+D96+D97+D98</f>
        <v>0</v>
      </c>
      <c r="E94" s="148">
        <v>0</v>
      </c>
      <c r="F94" s="148">
        <v>0</v>
      </c>
      <c r="G94" s="158"/>
      <c r="H94" s="158"/>
    </row>
    <row r="95" spans="1:8" ht="15.75" x14ac:dyDescent="0.2">
      <c r="A95" s="206"/>
      <c r="B95" s="208"/>
      <c r="C95" s="27" t="s">
        <v>10</v>
      </c>
      <c r="D95" s="155">
        <v>0</v>
      </c>
      <c r="E95" s="148">
        <v>0</v>
      </c>
      <c r="F95" s="148">
        <v>0</v>
      </c>
      <c r="G95" s="158"/>
      <c r="H95" s="158"/>
    </row>
    <row r="96" spans="1:8" ht="15.75" x14ac:dyDescent="0.2">
      <c r="A96" s="206"/>
      <c r="B96" s="208"/>
      <c r="C96" s="28" t="s">
        <v>11</v>
      </c>
      <c r="D96" s="155">
        <v>0</v>
      </c>
      <c r="E96" s="148">
        <v>0</v>
      </c>
      <c r="F96" s="148">
        <v>0</v>
      </c>
      <c r="G96" s="158"/>
      <c r="H96" s="158"/>
    </row>
    <row r="97" spans="1:8" ht="25.5" x14ac:dyDescent="0.2">
      <c r="A97" s="206"/>
      <c r="B97" s="208"/>
      <c r="C97" s="28" t="s">
        <v>48</v>
      </c>
      <c r="D97" s="155">
        <v>0</v>
      </c>
      <c r="E97" s="148">
        <v>0</v>
      </c>
      <c r="F97" s="148">
        <v>0</v>
      </c>
      <c r="G97" s="158"/>
      <c r="H97" s="158"/>
    </row>
    <row r="98" spans="1:8" ht="25.5" x14ac:dyDescent="0.2">
      <c r="A98" s="206"/>
      <c r="B98" s="208"/>
      <c r="C98" s="28" t="s">
        <v>42</v>
      </c>
      <c r="D98" s="155">
        <v>0</v>
      </c>
      <c r="E98" s="148">
        <v>0</v>
      </c>
      <c r="F98" s="148">
        <v>0</v>
      </c>
      <c r="G98" s="158"/>
      <c r="H98" s="158"/>
    </row>
    <row r="99" spans="1:8" ht="15.75" x14ac:dyDescent="0.2">
      <c r="A99" s="206" t="s">
        <v>89</v>
      </c>
      <c r="B99" s="208" t="s">
        <v>155</v>
      </c>
      <c r="C99" s="26" t="s">
        <v>12</v>
      </c>
      <c r="D99" s="155">
        <f>D100+D101+D102+D103</f>
        <v>0</v>
      </c>
      <c r="E99" s="148">
        <v>0</v>
      </c>
      <c r="F99" s="148">
        <v>0</v>
      </c>
      <c r="G99" s="158"/>
      <c r="H99" s="158"/>
    </row>
    <row r="100" spans="1:8" ht="15.75" x14ac:dyDescent="0.2">
      <c r="A100" s="206"/>
      <c r="B100" s="208"/>
      <c r="C100" s="27" t="s">
        <v>10</v>
      </c>
      <c r="D100" s="155">
        <v>0</v>
      </c>
      <c r="E100" s="148">
        <v>0</v>
      </c>
      <c r="F100" s="148">
        <v>0</v>
      </c>
      <c r="G100" s="158"/>
      <c r="H100" s="158"/>
    </row>
    <row r="101" spans="1:8" ht="15.75" x14ac:dyDescent="0.2">
      <c r="A101" s="206"/>
      <c r="B101" s="208"/>
      <c r="C101" s="28" t="s">
        <v>11</v>
      </c>
      <c r="D101" s="155">
        <v>0</v>
      </c>
      <c r="E101" s="148">
        <v>0</v>
      </c>
      <c r="F101" s="148">
        <v>0</v>
      </c>
      <c r="G101" s="158"/>
      <c r="H101" s="158"/>
    </row>
    <row r="102" spans="1:8" ht="25.5" x14ac:dyDescent="0.2">
      <c r="A102" s="206"/>
      <c r="B102" s="208"/>
      <c r="C102" s="28" t="s">
        <v>48</v>
      </c>
      <c r="D102" s="155">
        <v>0</v>
      </c>
      <c r="E102" s="148">
        <v>0</v>
      </c>
      <c r="F102" s="148">
        <v>0</v>
      </c>
      <c r="G102" s="158"/>
      <c r="H102" s="158"/>
    </row>
    <row r="103" spans="1:8" ht="25.5" x14ac:dyDescent="0.2">
      <c r="A103" s="206"/>
      <c r="B103" s="208"/>
      <c r="C103" s="28" t="s">
        <v>42</v>
      </c>
      <c r="D103" s="155">
        <v>0</v>
      </c>
      <c r="E103" s="148">
        <v>0</v>
      </c>
      <c r="F103" s="148">
        <v>0</v>
      </c>
      <c r="G103" s="158"/>
      <c r="H103" s="158"/>
    </row>
    <row r="104" spans="1:8" ht="15.75" x14ac:dyDescent="0.2">
      <c r="A104" s="206" t="s">
        <v>203</v>
      </c>
      <c r="B104" s="208" t="s">
        <v>150</v>
      </c>
      <c r="C104" s="26" t="s">
        <v>12</v>
      </c>
      <c r="D104" s="155">
        <f>D105+D106+D107+D108</f>
        <v>15066</v>
      </c>
      <c r="E104" s="148">
        <v>0</v>
      </c>
      <c r="F104" s="148">
        <v>15066</v>
      </c>
      <c r="G104" s="158">
        <f t="shared" si="7"/>
        <v>1</v>
      </c>
      <c r="H104" s="158"/>
    </row>
    <row r="105" spans="1:8" ht="15.75" x14ac:dyDescent="0.2">
      <c r="A105" s="206"/>
      <c r="B105" s="208"/>
      <c r="C105" s="27" t="s">
        <v>10</v>
      </c>
      <c r="D105" s="155">
        <v>0</v>
      </c>
      <c r="E105" s="148">
        <v>0</v>
      </c>
      <c r="F105" s="148">
        <v>0</v>
      </c>
      <c r="G105" s="158"/>
      <c r="H105" s="158"/>
    </row>
    <row r="106" spans="1:8" ht="15.75" x14ac:dyDescent="0.2">
      <c r="A106" s="206"/>
      <c r="B106" s="208"/>
      <c r="C106" s="28" t="s">
        <v>11</v>
      </c>
      <c r="D106" s="155">
        <v>0</v>
      </c>
      <c r="E106" s="148">
        <v>0</v>
      </c>
      <c r="F106" s="148">
        <v>0</v>
      </c>
      <c r="G106" s="158"/>
      <c r="H106" s="158"/>
    </row>
    <row r="107" spans="1:8" ht="25.5" x14ac:dyDescent="0.2">
      <c r="A107" s="206"/>
      <c r="B107" s="208"/>
      <c r="C107" s="28" t="s">
        <v>48</v>
      </c>
      <c r="D107" s="155">
        <v>0</v>
      </c>
      <c r="E107" s="148">
        <v>0</v>
      </c>
      <c r="F107" s="148">
        <v>0</v>
      </c>
      <c r="G107" s="158"/>
      <c r="H107" s="158"/>
    </row>
    <row r="108" spans="1:8" ht="25.5" x14ac:dyDescent="0.2">
      <c r="A108" s="206"/>
      <c r="B108" s="208"/>
      <c r="C108" s="28" t="s">
        <v>42</v>
      </c>
      <c r="D108" s="155">
        <v>15066</v>
      </c>
      <c r="E108" s="148">
        <v>0</v>
      </c>
      <c r="F108" s="148">
        <v>15066</v>
      </c>
      <c r="G108" s="158">
        <f t="shared" si="7"/>
        <v>1</v>
      </c>
      <c r="H108" s="158"/>
    </row>
    <row r="109" spans="1:8" ht="15.75" x14ac:dyDescent="0.2">
      <c r="A109" s="206" t="s">
        <v>211</v>
      </c>
      <c r="B109" s="208" t="s">
        <v>93</v>
      </c>
      <c r="C109" s="26" t="s">
        <v>12</v>
      </c>
      <c r="D109" s="156">
        <f>D110+D111+D112+D113</f>
        <v>2597.1</v>
      </c>
      <c r="E109" s="148">
        <v>0</v>
      </c>
      <c r="F109" s="148">
        <v>2597.1</v>
      </c>
      <c r="G109" s="158">
        <f t="shared" si="7"/>
        <v>1</v>
      </c>
      <c r="H109" s="158"/>
    </row>
    <row r="110" spans="1:8" ht="15.75" x14ac:dyDescent="0.2">
      <c r="A110" s="206"/>
      <c r="B110" s="208"/>
      <c r="C110" s="27" t="s">
        <v>10</v>
      </c>
      <c r="D110" s="155">
        <v>0</v>
      </c>
      <c r="E110" s="148">
        <v>0</v>
      </c>
      <c r="F110" s="148">
        <v>0</v>
      </c>
      <c r="G110" s="158"/>
      <c r="H110" s="158"/>
    </row>
    <row r="111" spans="1:8" ht="15.75" x14ac:dyDescent="0.2">
      <c r="A111" s="206"/>
      <c r="B111" s="208"/>
      <c r="C111" s="28" t="s">
        <v>11</v>
      </c>
      <c r="D111" s="155">
        <v>0</v>
      </c>
      <c r="E111" s="148">
        <v>0</v>
      </c>
      <c r="F111" s="148">
        <v>0</v>
      </c>
      <c r="G111" s="158"/>
      <c r="H111" s="158"/>
    </row>
    <row r="112" spans="1:8" ht="25.5" x14ac:dyDescent="0.2">
      <c r="A112" s="206"/>
      <c r="B112" s="208"/>
      <c r="C112" s="28" t="s">
        <v>48</v>
      </c>
      <c r="D112" s="155">
        <v>0</v>
      </c>
      <c r="E112" s="148">
        <v>0</v>
      </c>
      <c r="F112" s="148">
        <v>0</v>
      </c>
      <c r="G112" s="158"/>
      <c r="H112" s="158"/>
    </row>
    <row r="113" spans="1:8" ht="25.5" x14ac:dyDescent="0.2">
      <c r="A113" s="206"/>
      <c r="B113" s="208"/>
      <c r="C113" s="28" t="s">
        <v>42</v>
      </c>
      <c r="D113" s="155">
        <v>2597.1</v>
      </c>
      <c r="E113" s="148">
        <v>0</v>
      </c>
      <c r="F113" s="148">
        <v>2597.1</v>
      </c>
      <c r="G113" s="158">
        <f t="shared" si="7"/>
        <v>1</v>
      </c>
      <c r="H113" s="158"/>
    </row>
    <row r="114" spans="1:8" ht="15.75" x14ac:dyDescent="0.2">
      <c r="A114" s="206" t="s">
        <v>212</v>
      </c>
      <c r="B114" s="208" t="s">
        <v>94</v>
      </c>
      <c r="C114" s="26" t="s">
        <v>12</v>
      </c>
      <c r="D114" s="155">
        <f>D115+D116+D117+D118</f>
        <v>750</v>
      </c>
      <c r="E114" s="148">
        <v>0</v>
      </c>
      <c r="F114" s="148">
        <v>750</v>
      </c>
      <c r="G114" s="158">
        <f t="shared" si="7"/>
        <v>1</v>
      </c>
      <c r="H114" s="158"/>
    </row>
    <row r="115" spans="1:8" ht="15.75" x14ac:dyDescent="0.2">
      <c r="A115" s="206"/>
      <c r="B115" s="208"/>
      <c r="C115" s="27" t="s">
        <v>10</v>
      </c>
      <c r="D115" s="155">
        <v>0</v>
      </c>
      <c r="E115" s="148">
        <v>0</v>
      </c>
      <c r="F115" s="148">
        <v>0</v>
      </c>
      <c r="G115" s="158"/>
      <c r="H115" s="158"/>
    </row>
    <row r="116" spans="1:8" ht="15.75" x14ac:dyDescent="0.2">
      <c r="A116" s="206"/>
      <c r="B116" s="208"/>
      <c r="C116" s="28" t="s">
        <v>11</v>
      </c>
      <c r="D116" s="155">
        <v>0</v>
      </c>
      <c r="E116" s="148">
        <v>0</v>
      </c>
      <c r="F116" s="148">
        <v>0</v>
      </c>
      <c r="G116" s="158"/>
      <c r="H116" s="158"/>
    </row>
    <row r="117" spans="1:8" ht="25.5" x14ac:dyDescent="0.2">
      <c r="A117" s="206"/>
      <c r="B117" s="208"/>
      <c r="C117" s="28" t="s">
        <v>48</v>
      </c>
      <c r="D117" s="155">
        <v>0</v>
      </c>
      <c r="E117" s="148">
        <v>0</v>
      </c>
      <c r="F117" s="148">
        <v>0</v>
      </c>
      <c r="G117" s="158"/>
      <c r="H117" s="158"/>
    </row>
    <row r="118" spans="1:8" ht="25.5" x14ac:dyDescent="0.2">
      <c r="A118" s="206"/>
      <c r="B118" s="208"/>
      <c r="C118" s="28" t="s">
        <v>42</v>
      </c>
      <c r="D118" s="155">
        <v>750</v>
      </c>
      <c r="E118" s="148">
        <v>0</v>
      </c>
      <c r="F118" s="148">
        <v>750</v>
      </c>
      <c r="G118" s="158">
        <f t="shared" si="7"/>
        <v>1</v>
      </c>
      <c r="H118" s="158"/>
    </row>
    <row r="119" spans="1:8" ht="15.75" x14ac:dyDescent="0.2">
      <c r="A119" s="211" t="s">
        <v>69</v>
      </c>
      <c r="B119" s="207" t="s">
        <v>223</v>
      </c>
      <c r="C119" s="26" t="s">
        <v>12</v>
      </c>
      <c r="D119" s="155">
        <f>D120+D121+D122+D123</f>
        <v>2310.9999999999995</v>
      </c>
      <c r="E119" s="148">
        <v>2311</v>
      </c>
      <c r="F119" s="148">
        <v>2310.38</v>
      </c>
      <c r="G119" s="158">
        <f t="shared" si="7"/>
        <v>0.99973171787105175</v>
      </c>
      <c r="H119" s="158">
        <f t="shared" si="8"/>
        <v>0.99973171787105153</v>
      </c>
    </row>
    <row r="120" spans="1:8" ht="15.75" x14ac:dyDescent="0.2">
      <c r="A120" s="212"/>
      <c r="B120" s="209"/>
      <c r="C120" s="27" t="s">
        <v>10</v>
      </c>
      <c r="D120" s="155">
        <f t="shared" ref="D120:D123" si="11">D125+D130+D135+D140+D145+D150+D155+D160</f>
        <v>0</v>
      </c>
      <c r="E120" s="148">
        <v>0</v>
      </c>
      <c r="F120" s="148">
        <v>0</v>
      </c>
      <c r="G120" s="158"/>
      <c r="H120" s="158"/>
    </row>
    <row r="121" spans="1:8" ht="15.75" x14ac:dyDescent="0.2">
      <c r="A121" s="212"/>
      <c r="B121" s="209"/>
      <c r="C121" s="28" t="s">
        <v>11</v>
      </c>
      <c r="D121" s="155">
        <f t="shared" si="11"/>
        <v>0</v>
      </c>
      <c r="E121" s="148">
        <v>0</v>
      </c>
      <c r="F121" s="148">
        <v>0</v>
      </c>
      <c r="G121" s="158"/>
      <c r="H121" s="158"/>
    </row>
    <row r="122" spans="1:8" ht="25.5" x14ac:dyDescent="0.2">
      <c r="A122" s="212"/>
      <c r="B122" s="209"/>
      <c r="C122" s="28" t="s">
        <v>48</v>
      </c>
      <c r="D122" s="155">
        <f t="shared" si="11"/>
        <v>2310.9999999999995</v>
      </c>
      <c r="E122" s="148">
        <v>2311</v>
      </c>
      <c r="F122" s="148">
        <v>2310.38</v>
      </c>
      <c r="G122" s="158">
        <f t="shared" si="7"/>
        <v>0.99973171787105175</v>
      </c>
      <c r="H122" s="158">
        <f t="shared" si="8"/>
        <v>0.99973171787105153</v>
      </c>
    </row>
    <row r="123" spans="1:8" ht="25.5" x14ac:dyDescent="0.2">
      <c r="A123" s="213"/>
      <c r="B123" s="210"/>
      <c r="C123" s="28" t="s">
        <v>42</v>
      </c>
      <c r="D123" s="155">
        <f t="shared" si="11"/>
        <v>0</v>
      </c>
      <c r="E123" s="148">
        <v>0</v>
      </c>
      <c r="F123" s="148">
        <v>0</v>
      </c>
      <c r="G123" s="158"/>
      <c r="H123" s="158"/>
    </row>
    <row r="124" spans="1:8" ht="15.75" x14ac:dyDescent="0.2">
      <c r="A124" s="211" t="s">
        <v>90</v>
      </c>
      <c r="B124" s="207" t="s">
        <v>71</v>
      </c>
      <c r="C124" s="26" t="s">
        <v>12</v>
      </c>
      <c r="D124" s="155">
        <f>D125+D126+D127+D128</f>
        <v>32</v>
      </c>
      <c r="E124" s="148">
        <v>32</v>
      </c>
      <c r="F124" s="148">
        <v>31.88</v>
      </c>
      <c r="G124" s="158">
        <f t="shared" si="7"/>
        <v>0.99624999999999997</v>
      </c>
      <c r="H124" s="158">
        <f t="shared" si="8"/>
        <v>0.99624999999999997</v>
      </c>
    </row>
    <row r="125" spans="1:8" ht="15.75" x14ac:dyDescent="0.2">
      <c r="A125" s="212"/>
      <c r="B125" s="209"/>
      <c r="C125" s="27" t="s">
        <v>10</v>
      </c>
      <c r="D125" s="155">
        <v>0</v>
      </c>
      <c r="E125" s="148">
        <v>0</v>
      </c>
      <c r="F125" s="148">
        <v>0</v>
      </c>
      <c r="G125" s="158"/>
      <c r="H125" s="158"/>
    </row>
    <row r="126" spans="1:8" ht="15.75" x14ac:dyDescent="0.2">
      <c r="A126" s="212"/>
      <c r="B126" s="209"/>
      <c r="C126" s="28" t="s">
        <v>11</v>
      </c>
      <c r="D126" s="155">
        <v>0</v>
      </c>
      <c r="E126" s="148">
        <v>0</v>
      </c>
      <c r="F126" s="148">
        <v>0</v>
      </c>
      <c r="G126" s="158"/>
      <c r="H126" s="158"/>
    </row>
    <row r="127" spans="1:8" ht="25.5" x14ac:dyDescent="0.2">
      <c r="A127" s="212"/>
      <c r="B127" s="209"/>
      <c r="C127" s="28" t="s">
        <v>48</v>
      </c>
      <c r="D127" s="155">
        <v>32</v>
      </c>
      <c r="E127" s="148">
        <v>32</v>
      </c>
      <c r="F127" s="148">
        <v>31.88</v>
      </c>
      <c r="G127" s="158">
        <f t="shared" si="7"/>
        <v>0.99624999999999997</v>
      </c>
      <c r="H127" s="158">
        <f t="shared" si="8"/>
        <v>0.99624999999999997</v>
      </c>
    </row>
    <row r="128" spans="1:8" ht="25.5" x14ac:dyDescent="0.2">
      <c r="A128" s="213"/>
      <c r="B128" s="210"/>
      <c r="C128" s="28" t="s">
        <v>42</v>
      </c>
      <c r="D128" s="155">
        <v>0</v>
      </c>
      <c r="E128" s="148">
        <v>0</v>
      </c>
      <c r="F128" s="148">
        <v>0</v>
      </c>
      <c r="G128" s="158"/>
      <c r="H128" s="158"/>
    </row>
    <row r="129" spans="1:8" ht="15.75" x14ac:dyDescent="0.2">
      <c r="A129" s="211" t="s">
        <v>91</v>
      </c>
      <c r="B129" s="207" t="s">
        <v>353</v>
      </c>
      <c r="C129" s="26" t="s">
        <v>12</v>
      </c>
      <c r="D129" s="155">
        <f>D130+D131+D132+D133</f>
        <v>1371.1</v>
      </c>
      <c r="E129" s="148">
        <v>1360</v>
      </c>
      <c r="F129" s="148">
        <v>1371</v>
      </c>
      <c r="G129" s="158">
        <f t="shared" si="7"/>
        <v>0.99992706585952895</v>
      </c>
      <c r="H129" s="158">
        <f t="shared" si="8"/>
        <v>1.0080882352941176</v>
      </c>
    </row>
    <row r="130" spans="1:8" ht="15.75" x14ac:dyDescent="0.2">
      <c r="A130" s="212"/>
      <c r="B130" s="209"/>
      <c r="C130" s="27" t="s">
        <v>10</v>
      </c>
      <c r="D130" s="155">
        <v>0</v>
      </c>
      <c r="E130" s="148">
        <v>0</v>
      </c>
      <c r="F130" s="148">
        <v>0</v>
      </c>
      <c r="G130" s="158"/>
      <c r="H130" s="158"/>
    </row>
    <row r="131" spans="1:8" ht="15.75" x14ac:dyDescent="0.2">
      <c r="A131" s="212"/>
      <c r="B131" s="209"/>
      <c r="C131" s="28" t="s">
        <v>11</v>
      </c>
      <c r="D131" s="155">
        <v>0</v>
      </c>
      <c r="E131" s="148">
        <v>0</v>
      </c>
      <c r="F131" s="148">
        <v>0</v>
      </c>
      <c r="G131" s="158"/>
      <c r="H131" s="158"/>
    </row>
    <row r="132" spans="1:8" ht="25.5" x14ac:dyDescent="0.2">
      <c r="A132" s="212"/>
      <c r="B132" s="209"/>
      <c r="C132" s="28" t="s">
        <v>48</v>
      </c>
      <c r="D132" s="155">
        <v>1371.1</v>
      </c>
      <c r="E132" s="148">
        <v>1371.1</v>
      </c>
      <c r="F132" s="148">
        <v>1371</v>
      </c>
      <c r="G132" s="158">
        <f t="shared" si="7"/>
        <v>0.99992706585952895</v>
      </c>
      <c r="H132" s="158">
        <f t="shared" si="8"/>
        <v>0.99992706585952895</v>
      </c>
    </row>
    <row r="133" spans="1:8" ht="25.5" x14ac:dyDescent="0.2">
      <c r="A133" s="213"/>
      <c r="B133" s="210"/>
      <c r="C133" s="28" t="s">
        <v>42</v>
      </c>
      <c r="D133" s="155">
        <v>0</v>
      </c>
      <c r="E133" s="148">
        <v>0</v>
      </c>
      <c r="F133" s="148">
        <v>0</v>
      </c>
      <c r="G133" s="158"/>
      <c r="H133" s="158"/>
    </row>
    <row r="134" spans="1:8" ht="15.75" x14ac:dyDescent="0.2">
      <c r="A134" s="211" t="s">
        <v>92</v>
      </c>
      <c r="B134" s="207" t="s">
        <v>72</v>
      </c>
      <c r="C134" s="26" t="s">
        <v>12</v>
      </c>
      <c r="D134" s="155">
        <f>D135+D136+D137+D138</f>
        <v>97.5</v>
      </c>
      <c r="E134" s="148">
        <v>97.5</v>
      </c>
      <c r="F134" s="148">
        <v>97.2</v>
      </c>
      <c r="G134" s="158">
        <f t="shared" si="7"/>
        <v>0.99692307692307691</v>
      </c>
      <c r="H134" s="158">
        <f t="shared" si="8"/>
        <v>0.99692307692307691</v>
      </c>
    </row>
    <row r="135" spans="1:8" ht="15.75" x14ac:dyDescent="0.2">
      <c r="A135" s="212"/>
      <c r="B135" s="209"/>
      <c r="C135" s="27" t="s">
        <v>10</v>
      </c>
      <c r="D135" s="155">
        <v>0</v>
      </c>
      <c r="E135" s="148">
        <v>0</v>
      </c>
      <c r="F135" s="148">
        <v>0</v>
      </c>
      <c r="G135" s="158"/>
      <c r="H135" s="158"/>
    </row>
    <row r="136" spans="1:8" ht="15.75" x14ac:dyDescent="0.2">
      <c r="A136" s="212"/>
      <c r="B136" s="209"/>
      <c r="C136" s="28" t="s">
        <v>11</v>
      </c>
      <c r="D136" s="155">
        <v>0</v>
      </c>
      <c r="E136" s="148">
        <v>0</v>
      </c>
      <c r="F136" s="148">
        <v>0</v>
      </c>
      <c r="G136" s="158"/>
      <c r="H136" s="158"/>
    </row>
    <row r="137" spans="1:8" ht="25.5" x14ac:dyDescent="0.2">
      <c r="A137" s="212"/>
      <c r="B137" s="209"/>
      <c r="C137" s="28" t="s">
        <v>48</v>
      </c>
      <c r="D137" s="155">
        <v>97.5</v>
      </c>
      <c r="E137" s="148">
        <v>97.5</v>
      </c>
      <c r="F137" s="148">
        <v>97.2</v>
      </c>
      <c r="G137" s="158">
        <f t="shared" si="7"/>
        <v>0.99692307692307691</v>
      </c>
      <c r="H137" s="158">
        <f t="shared" si="8"/>
        <v>0.99692307692307691</v>
      </c>
    </row>
    <row r="138" spans="1:8" ht="25.5" x14ac:dyDescent="0.2">
      <c r="A138" s="213"/>
      <c r="B138" s="210"/>
      <c r="C138" s="28" t="s">
        <v>42</v>
      </c>
      <c r="D138" s="155">
        <v>0</v>
      </c>
      <c r="E138" s="148">
        <v>0</v>
      </c>
      <c r="F138" s="148">
        <v>0</v>
      </c>
      <c r="G138" s="158"/>
      <c r="H138" s="158"/>
    </row>
    <row r="139" spans="1:8" ht="15.75" x14ac:dyDescent="0.2">
      <c r="A139" s="206" t="s">
        <v>95</v>
      </c>
      <c r="B139" s="208" t="s">
        <v>73</v>
      </c>
      <c r="C139" s="26" t="s">
        <v>12</v>
      </c>
      <c r="D139" s="155">
        <f>D140+D141+D142+D143</f>
        <v>361.3</v>
      </c>
      <c r="E139" s="148">
        <v>361.3</v>
      </c>
      <c r="F139" s="148">
        <v>361.25</v>
      </c>
      <c r="G139" s="158">
        <f t="shared" ref="G139:G162" si="12">F139/D139</f>
        <v>0.99986161084970937</v>
      </c>
      <c r="H139" s="158">
        <f t="shared" ref="H139:H162" si="13">F139/E139</f>
        <v>0.99986161084970937</v>
      </c>
    </row>
    <row r="140" spans="1:8" ht="15.75" x14ac:dyDescent="0.2">
      <c r="A140" s="206"/>
      <c r="B140" s="208"/>
      <c r="C140" s="27" t="s">
        <v>10</v>
      </c>
      <c r="D140" s="155">
        <v>0</v>
      </c>
      <c r="E140" s="148">
        <v>0</v>
      </c>
      <c r="F140" s="148">
        <v>0</v>
      </c>
      <c r="G140" s="158"/>
      <c r="H140" s="158"/>
    </row>
    <row r="141" spans="1:8" ht="15.75" x14ac:dyDescent="0.2">
      <c r="A141" s="206"/>
      <c r="B141" s="208"/>
      <c r="C141" s="28" t="s">
        <v>11</v>
      </c>
      <c r="D141" s="155">
        <v>0</v>
      </c>
      <c r="E141" s="148">
        <v>0</v>
      </c>
      <c r="F141" s="148">
        <v>0</v>
      </c>
      <c r="G141" s="158"/>
      <c r="H141" s="158"/>
    </row>
    <row r="142" spans="1:8" ht="25.5" x14ac:dyDescent="0.2">
      <c r="A142" s="206"/>
      <c r="B142" s="208"/>
      <c r="C142" s="28" t="s">
        <v>48</v>
      </c>
      <c r="D142" s="155">
        <v>361.3</v>
      </c>
      <c r="E142" s="148">
        <v>361.3</v>
      </c>
      <c r="F142" s="148">
        <v>361.25</v>
      </c>
      <c r="G142" s="158">
        <f t="shared" si="12"/>
        <v>0.99986161084970937</v>
      </c>
      <c r="H142" s="158">
        <f t="shared" si="13"/>
        <v>0.99986161084970937</v>
      </c>
    </row>
    <row r="143" spans="1:8" ht="25.5" x14ac:dyDescent="0.2">
      <c r="A143" s="206"/>
      <c r="B143" s="208"/>
      <c r="C143" s="28" t="s">
        <v>42</v>
      </c>
      <c r="D143" s="155">
        <v>0</v>
      </c>
      <c r="E143" s="148">
        <v>0</v>
      </c>
      <c r="F143" s="148">
        <v>0</v>
      </c>
      <c r="G143" s="158"/>
      <c r="H143" s="158"/>
    </row>
    <row r="144" spans="1:8" ht="15.75" x14ac:dyDescent="0.2">
      <c r="A144" s="206" t="s">
        <v>213</v>
      </c>
      <c r="B144" s="208" t="s">
        <v>78</v>
      </c>
      <c r="C144" s="26" t="s">
        <v>12</v>
      </c>
      <c r="D144" s="155">
        <f>D145+D146+D147+D148</f>
        <v>0</v>
      </c>
      <c r="E144" s="148">
        <v>0</v>
      </c>
      <c r="F144" s="148">
        <v>0</v>
      </c>
      <c r="G144" s="158"/>
      <c r="H144" s="158"/>
    </row>
    <row r="145" spans="1:8" ht="15.75" x14ac:dyDescent="0.2">
      <c r="A145" s="206"/>
      <c r="B145" s="208"/>
      <c r="C145" s="27" t="s">
        <v>10</v>
      </c>
      <c r="D145" s="155">
        <v>0</v>
      </c>
      <c r="E145" s="148">
        <v>0</v>
      </c>
      <c r="F145" s="148">
        <v>0</v>
      </c>
      <c r="G145" s="158"/>
      <c r="H145" s="158"/>
    </row>
    <row r="146" spans="1:8" ht="15.75" x14ac:dyDescent="0.2">
      <c r="A146" s="206"/>
      <c r="B146" s="208"/>
      <c r="C146" s="28" t="s">
        <v>11</v>
      </c>
      <c r="D146" s="155">
        <v>0</v>
      </c>
      <c r="E146" s="148">
        <v>0</v>
      </c>
      <c r="F146" s="148">
        <v>0</v>
      </c>
      <c r="G146" s="158"/>
      <c r="H146" s="158"/>
    </row>
    <row r="147" spans="1:8" ht="25.5" x14ac:dyDescent="0.2">
      <c r="A147" s="206"/>
      <c r="B147" s="208"/>
      <c r="C147" s="28" t="s">
        <v>48</v>
      </c>
      <c r="D147" s="155">
        <v>0</v>
      </c>
      <c r="E147" s="148">
        <v>0</v>
      </c>
      <c r="F147" s="148">
        <v>0</v>
      </c>
      <c r="G147" s="158"/>
      <c r="H147" s="158"/>
    </row>
    <row r="148" spans="1:8" ht="25.5" x14ac:dyDescent="0.2">
      <c r="A148" s="206"/>
      <c r="B148" s="208"/>
      <c r="C148" s="28" t="s">
        <v>42</v>
      </c>
      <c r="D148" s="155">
        <v>0</v>
      </c>
      <c r="E148" s="148">
        <v>0</v>
      </c>
      <c r="F148" s="148">
        <v>0</v>
      </c>
      <c r="G148" s="158"/>
      <c r="H148" s="158"/>
    </row>
    <row r="149" spans="1:8" ht="15.75" x14ac:dyDescent="0.2">
      <c r="A149" s="206" t="s">
        <v>214</v>
      </c>
      <c r="B149" s="207" t="s">
        <v>146</v>
      </c>
      <c r="C149" s="27" t="s">
        <v>12</v>
      </c>
      <c r="D149" s="155">
        <f>D150+D151+D152+D153</f>
        <v>0</v>
      </c>
      <c r="E149" s="148">
        <v>0</v>
      </c>
      <c r="F149" s="148">
        <v>0</v>
      </c>
      <c r="G149" s="158"/>
      <c r="H149" s="158"/>
    </row>
    <row r="150" spans="1:8" ht="15.75" x14ac:dyDescent="0.2">
      <c r="A150" s="206"/>
      <c r="B150" s="209"/>
      <c r="C150" s="27" t="s">
        <v>10</v>
      </c>
      <c r="D150" s="155">
        <v>0</v>
      </c>
      <c r="E150" s="148">
        <v>0</v>
      </c>
      <c r="F150" s="148">
        <v>0</v>
      </c>
      <c r="G150" s="158"/>
      <c r="H150" s="158"/>
    </row>
    <row r="151" spans="1:8" ht="15.75" x14ac:dyDescent="0.2">
      <c r="A151" s="206"/>
      <c r="B151" s="209"/>
      <c r="C151" s="28" t="s">
        <v>11</v>
      </c>
      <c r="D151" s="155">
        <v>0</v>
      </c>
      <c r="E151" s="148">
        <v>0</v>
      </c>
      <c r="F151" s="148">
        <v>0</v>
      </c>
      <c r="G151" s="158"/>
      <c r="H151" s="158"/>
    </row>
    <row r="152" spans="1:8" ht="25.5" x14ac:dyDescent="0.2">
      <c r="A152" s="206"/>
      <c r="B152" s="209"/>
      <c r="C152" s="28" t="s">
        <v>48</v>
      </c>
      <c r="D152" s="155">
        <v>0</v>
      </c>
      <c r="E152" s="148">
        <v>0</v>
      </c>
      <c r="F152" s="148">
        <v>0</v>
      </c>
      <c r="G152" s="158"/>
      <c r="H152" s="158"/>
    </row>
    <row r="153" spans="1:8" ht="25.5" x14ac:dyDescent="0.2">
      <c r="A153" s="206"/>
      <c r="B153" s="210"/>
      <c r="C153" s="28" t="s">
        <v>42</v>
      </c>
      <c r="D153" s="155">
        <v>0</v>
      </c>
      <c r="E153" s="148">
        <v>0</v>
      </c>
      <c r="F153" s="148">
        <v>0</v>
      </c>
      <c r="G153" s="158"/>
      <c r="H153" s="158"/>
    </row>
    <row r="154" spans="1:8" ht="15.75" x14ac:dyDescent="0.2">
      <c r="A154" s="206" t="s">
        <v>215</v>
      </c>
      <c r="B154" s="208" t="s">
        <v>79</v>
      </c>
      <c r="C154" s="26" t="s">
        <v>12</v>
      </c>
      <c r="D154" s="155">
        <f>D155+D156+D157+D158</f>
        <v>328</v>
      </c>
      <c r="E154" s="148">
        <v>328</v>
      </c>
      <c r="F154" s="148">
        <v>328</v>
      </c>
      <c r="G154" s="158">
        <f t="shared" si="12"/>
        <v>1</v>
      </c>
      <c r="H154" s="158">
        <f t="shared" si="13"/>
        <v>1</v>
      </c>
    </row>
    <row r="155" spans="1:8" ht="15.75" x14ac:dyDescent="0.2">
      <c r="A155" s="206"/>
      <c r="B155" s="208"/>
      <c r="C155" s="27" t="s">
        <v>10</v>
      </c>
      <c r="D155" s="155">
        <v>0</v>
      </c>
      <c r="E155" s="148">
        <v>0</v>
      </c>
      <c r="F155" s="148">
        <v>0</v>
      </c>
      <c r="G155" s="158"/>
      <c r="H155" s="158"/>
    </row>
    <row r="156" spans="1:8" ht="15.75" x14ac:dyDescent="0.2">
      <c r="A156" s="206"/>
      <c r="B156" s="208"/>
      <c r="C156" s="28" t="s">
        <v>11</v>
      </c>
      <c r="D156" s="155">
        <v>0</v>
      </c>
      <c r="E156" s="148">
        <v>0</v>
      </c>
      <c r="F156" s="148">
        <v>0</v>
      </c>
      <c r="G156" s="158"/>
      <c r="H156" s="158"/>
    </row>
    <row r="157" spans="1:8" ht="25.5" x14ac:dyDescent="0.2">
      <c r="A157" s="206"/>
      <c r="B157" s="208"/>
      <c r="C157" s="28" t="s">
        <v>48</v>
      </c>
      <c r="D157" s="155">
        <v>328</v>
      </c>
      <c r="E157" s="148">
        <v>328</v>
      </c>
      <c r="F157" s="148">
        <v>328</v>
      </c>
      <c r="G157" s="158">
        <f t="shared" si="12"/>
        <v>1</v>
      </c>
      <c r="H157" s="158">
        <f t="shared" si="13"/>
        <v>1</v>
      </c>
    </row>
    <row r="158" spans="1:8" ht="25.5" x14ac:dyDescent="0.2">
      <c r="A158" s="206"/>
      <c r="B158" s="208"/>
      <c r="C158" s="28" t="s">
        <v>42</v>
      </c>
      <c r="D158" s="155">
        <v>0</v>
      </c>
      <c r="E158" s="148">
        <v>0</v>
      </c>
      <c r="F158" s="148">
        <v>0</v>
      </c>
      <c r="G158" s="158"/>
      <c r="H158" s="158"/>
    </row>
    <row r="159" spans="1:8" ht="15.75" x14ac:dyDescent="0.2">
      <c r="A159" s="206" t="s">
        <v>216</v>
      </c>
      <c r="B159" s="208" t="s">
        <v>153</v>
      </c>
      <c r="C159" s="26" t="s">
        <v>12</v>
      </c>
      <c r="D159" s="155">
        <f>D160+D161+D162+D163</f>
        <v>121.1</v>
      </c>
      <c r="E159" s="148">
        <v>121.1</v>
      </c>
      <c r="F159" s="148">
        <v>121.05</v>
      </c>
      <c r="G159" s="158">
        <f t="shared" si="12"/>
        <v>0.99958711808422795</v>
      </c>
      <c r="H159" s="158">
        <f t="shared" si="13"/>
        <v>0.99958711808422795</v>
      </c>
    </row>
    <row r="160" spans="1:8" ht="15.75" x14ac:dyDescent="0.2">
      <c r="A160" s="206"/>
      <c r="B160" s="208"/>
      <c r="C160" s="27" t="s">
        <v>10</v>
      </c>
      <c r="D160" s="155">
        <v>0</v>
      </c>
      <c r="E160" s="148">
        <v>0</v>
      </c>
      <c r="F160" s="148">
        <v>0</v>
      </c>
      <c r="G160" s="158"/>
      <c r="H160" s="158"/>
    </row>
    <row r="161" spans="1:8" ht="15.75" x14ac:dyDescent="0.2">
      <c r="A161" s="206"/>
      <c r="B161" s="208"/>
      <c r="C161" s="28" t="s">
        <v>11</v>
      </c>
      <c r="D161" s="155">
        <v>0</v>
      </c>
      <c r="E161" s="148">
        <v>0</v>
      </c>
      <c r="F161" s="148">
        <v>0</v>
      </c>
      <c r="G161" s="158"/>
      <c r="H161" s="158"/>
    </row>
    <row r="162" spans="1:8" ht="25.5" x14ac:dyDescent="0.2">
      <c r="A162" s="206"/>
      <c r="B162" s="208"/>
      <c r="C162" s="28" t="s">
        <v>48</v>
      </c>
      <c r="D162" s="155">
        <v>121.1</v>
      </c>
      <c r="E162" s="148">
        <v>121.1</v>
      </c>
      <c r="F162" s="148">
        <v>121.05</v>
      </c>
      <c r="G162" s="158">
        <f t="shared" si="12"/>
        <v>0.99958711808422795</v>
      </c>
      <c r="H162" s="158">
        <f t="shared" si="13"/>
        <v>0.99958711808422795</v>
      </c>
    </row>
    <row r="163" spans="1:8" ht="25.5" x14ac:dyDescent="0.2">
      <c r="A163" s="206"/>
      <c r="B163" s="208"/>
      <c r="C163" s="28" t="s">
        <v>42</v>
      </c>
      <c r="D163" s="155">
        <v>0</v>
      </c>
      <c r="E163" s="148">
        <v>0</v>
      </c>
      <c r="F163" s="148">
        <v>0</v>
      </c>
      <c r="G163" s="158"/>
      <c r="H163" s="158"/>
    </row>
    <row r="164" spans="1:8" ht="15.75" x14ac:dyDescent="0.2">
      <c r="A164" s="49"/>
      <c r="B164" s="82"/>
      <c r="C164" s="82"/>
      <c r="E164" s="147"/>
    </row>
    <row r="165" spans="1:8" ht="15.75" x14ac:dyDescent="0.2">
      <c r="A165" s="50"/>
      <c r="B165" s="82"/>
      <c r="C165" s="82"/>
    </row>
    <row r="166" spans="1:8" ht="15.75" x14ac:dyDescent="0.25">
      <c r="A166" s="95"/>
      <c r="B166" s="95"/>
      <c r="C166" s="96"/>
    </row>
    <row r="167" spans="1:8" x14ac:dyDescent="0.2">
      <c r="A167" s="97"/>
      <c r="B167" s="97"/>
      <c r="C167" s="97"/>
    </row>
    <row r="168" spans="1:8" x14ac:dyDescent="0.2">
      <c r="A168" s="95"/>
      <c r="B168" s="95"/>
      <c r="C168" s="95"/>
    </row>
    <row r="169" spans="1:8" x14ac:dyDescent="0.2">
      <c r="A169" s="95"/>
      <c r="B169" s="95"/>
      <c r="C169" s="95"/>
    </row>
    <row r="170" spans="1:8" x14ac:dyDescent="0.2">
      <c r="A170" s="95"/>
      <c r="B170" s="95"/>
      <c r="C170" s="95"/>
    </row>
    <row r="171" spans="1:8" x14ac:dyDescent="0.2">
      <c r="A171" s="95"/>
      <c r="B171" s="95"/>
      <c r="C171" s="95"/>
    </row>
    <row r="172" spans="1:8" x14ac:dyDescent="0.2">
      <c r="A172" s="95"/>
      <c r="B172" s="95"/>
      <c r="C172" s="95"/>
    </row>
    <row r="173" spans="1:8" x14ac:dyDescent="0.2">
      <c r="A173" s="277"/>
      <c r="B173" s="282"/>
      <c r="C173" s="277"/>
    </row>
    <row r="174" spans="1:8" x14ac:dyDescent="0.2">
      <c r="A174" s="277"/>
      <c r="B174" s="282"/>
      <c r="C174" s="277"/>
    </row>
    <row r="175" spans="1:8" ht="15.75" x14ac:dyDescent="0.2">
      <c r="A175" s="110"/>
      <c r="B175" s="98"/>
      <c r="C175" s="98"/>
    </row>
    <row r="176" spans="1:8" x14ac:dyDescent="0.2">
      <c r="A176" s="10"/>
      <c r="B176" s="10"/>
      <c r="C176" s="10"/>
    </row>
    <row r="177" spans="1:3" x14ac:dyDescent="0.2">
      <c r="A177" s="275"/>
      <c r="B177" s="275"/>
      <c r="C177" s="99"/>
    </row>
    <row r="178" spans="1:3" x14ac:dyDescent="0.2">
      <c r="A178" s="275"/>
      <c r="B178" s="275"/>
      <c r="C178" s="100"/>
    </row>
    <row r="179" spans="1:3" x14ac:dyDescent="0.2">
      <c r="A179" s="275"/>
      <c r="B179" s="275"/>
      <c r="C179" s="101"/>
    </row>
    <row r="180" spans="1:3" x14ac:dyDescent="0.2">
      <c r="A180" s="275"/>
      <c r="B180" s="275"/>
      <c r="C180" s="101"/>
    </row>
    <row r="181" spans="1:3" x14ac:dyDescent="0.2">
      <c r="A181" s="275"/>
      <c r="B181" s="275"/>
      <c r="C181" s="101"/>
    </row>
    <row r="182" spans="1:3" x14ac:dyDescent="0.2">
      <c r="A182" s="277"/>
      <c r="B182" s="278"/>
      <c r="C182" s="99"/>
    </row>
    <row r="183" spans="1:3" x14ac:dyDescent="0.2">
      <c r="A183" s="277"/>
      <c r="B183" s="278"/>
      <c r="C183" s="100"/>
    </row>
    <row r="184" spans="1:3" x14ac:dyDescent="0.2">
      <c r="A184" s="277"/>
      <c r="B184" s="278"/>
      <c r="C184" s="101"/>
    </row>
    <row r="185" spans="1:3" x14ac:dyDescent="0.2">
      <c r="A185" s="277"/>
      <c r="B185" s="279"/>
      <c r="C185" s="101"/>
    </row>
    <row r="186" spans="1:3" x14ac:dyDescent="0.2">
      <c r="A186" s="277"/>
      <c r="B186" s="279"/>
      <c r="C186" s="101"/>
    </row>
    <row r="187" spans="1:3" x14ac:dyDescent="0.2">
      <c r="A187" s="275"/>
      <c r="B187" s="275"/>
      <c r="C187" s="99"/>
    </row>
    <row r="188" spans="1:3" x14ac:dyDescent="0.2">
      <c r="A188" s="275"/>
      <c r="B188" s="275"/>
      <c r="C188" s="100"/>
    </row>
    <row r="189" spans="1:3" x14ac:dyDescent="0.2">
      <c r="A189" s="275"/>
      <c r="B189" s="275"/>
      <c r="C189" s="101"/>
    </row>
    <row r="190" spans="1:3" x14ac:dyDescent="0.2">
      <c r="A190" s="275"/>
      <c r="B190" s="275"/>
      <c r="C190" s="101"/>
    </row>
    <row r="191" spans="1:3" x14ac:dyDescent="0.2">
      <c r="A191" s="275"/>
      <c r="B191" s="275"/>
      <c r="C191" s="101"/>
    </row>
    <row r="192" spans="1:3" x14ac:dyDescent="0.2">
      <c r="A192" s="277"/>
      <c r="B192" s="277"/>
      <c r="C192" s="99"/>
    </row>
    <row r="193" spans="1:3" x14ac:dyDescent="0.2">
      <c r="A193" s="277"/>
      <c r="B193" s="277"/>
      <c r="C193" s="100"/>
    </row>
    <row r="194" spans="1:3" x14ac:dyDescent="0.2">
      <c r="A194" s="277"/>
      <c r="B194" s="277"/>
      <c r="C194" s="101"/>
    </row>
    <row r="195" spans="1:3" x14ac:dyDescent="0.2">
      <c r="A195" s="277"/>
      <c r="B195" s="277"/>
      <c r="C195" s="101"/>
    </row>
    <row r="196" spans="1:3" x14ac:dyDescent="0.2">
      <c r="A196" s="277"/>
      <c r="B196" s="277"/>
      <c r="C196" s="101"/>
    </row>
    <row r="197" spans="1:3" x14ac:dyDescent="0.2">
      <c r="A197" s="277"/>
      <c r="B197" s="278"/>
      <c r="C197" s="99"/>
    </row>
    <row r="198" spans="1:3" x14ac:dyDescent="0.2">
      <c r="A198" s="277"/>
      <c r="B198" s="278"/>
      <c r="C198" s="100"/>
    </row>
    <row r="199" spans="1:3" x14ac:dyDescent="0.2">
      <c r="A199" s="277"/>
      <c r="B199" s="278"/>
      <c r="C199" s="101"/>
    </row>
    <row r="200" spans="1:3" x14ac:dyDescent="0.2">
      <c r="A200" s="277"/>
      <c r="B200" s="279"/>
      <c r="C200" s="101"/>
    </row>
    <row r="201" spans="1:3" x14ac:dyDescent="0.2">
      <c r="A201" s="277"/>
      <c r="B201" s="279"/>
      <c r="C201" s="101"/>
    </row>
    <row r="202" spans="1:3" x14ac:dyDescent="0.2">
      <c r="A202" s="10"/>
      <c r="B202" s="10"/>
      <c r="C202" s="10"/>
    </row>
    <row r="203" spans="1:3" x14ac:dyDescent="0.2">
      <c r="A203" s="95"/>
      <c r="B203" s="95"/>
      <c r="C203" s="95"/>
    </row>
    <row r="204" spans="1:3" x14ac:dyDescent="0.2">
      <c r="A204" s="280"/>
      <c r="B204" s="278"/>
      <c r="C204" s="99"/>
    </row>
    <row r="205" spans="1:3" x14ac:dyDescent="0.2">
      <c r="A205" s="280"/>
      <c r="B205" s="278"/>
      <c r="C205" s="100"/>
    </row>
    <row r="206" spans="1:3" x14ac:dyDescent="0.2">
      <c r="A206" s="280"/>
      <c r="B206" s="278"/>
      <c r="C206" s="101"/>
    </row>
    <row r="207" spans="1:3" x14ac:dyDescent="0.2">
      <c r="A207" s="281"/>
      <c r="B207" s="279"/>
      <c r="C207" s="101"/>
    </row>
    <row r="208" spans="1:3" x14ac:dyDescent="0.2">
      <c r="A208" s="281"/>
      <c r="B208" s="279"/>
      <c r="C208" s="101"/>
    </row>
    <row r="209" spans="1:3" x14ac:dyDescent="0.2">
      <c r="A209" s="275"/>
      <c r="B209" s="277"/>
      <c r="C209" s="99"/>
    </row>
    <row r="210" spans="1:3" x14ac:dyDescent="0.2">
      <c r="A210" s="275"/>
      <c r="B210" s="277"/>
      <c r="C210" s="100"/>
    </row>
    <row r="211" spans="1:3" x14ac:dyDescent="0.2">
      <c r="A211" s="275"/>
      <c r="B211" s="277"/>
      <c r="C211" s="101"/>
    </row>
    <row r="212" spans="1:3" x14ac:dyDescent="0.2">
      <c r="A212" s="276"/>
      <c r="B212" s="277"/>
      <c r="C212" s="101"/>
    </row>
    <row r="213" spans="1:3" x14ac:dyDescent="0.2">
      <c r="A213" s="275"/>
      <c r="B213" s="277"/>
      <c r="C213" s="101"/>
    </row>
    <row r="214" spans="1:3" x14ac:dyDescent="0.2">
      <c r="A214" s="280"/>
      <c r="B214" s="278"/>
      <c r="C214" s="99"/>
    </row>
    <row r="215" spans="1:3" x14ac:dyDescent="0.2">
      <c r="A215" s="280"/>
      <c r="B215" s="278"/>
      <c r="C215" s="100"/>
    </row>
    <row r="216" spans="1:3" x14ac:dyDescent="0.2">
      <c r="A216" s="280"/>
      <c r="B216" s="278"/>
      <c r="C216" s="101"/>
    </row>
    <row r="217" spans="1:3" x14ac:dyDescent="0.2">
      <c r="A217" s="281"/>
      <c r="B217" s="279"/>
      <c r="C217" s="101"/>
    </row>
    <row r="218" spans="1:3" x14ac:dyDescent="0.2">
      <c r="A218" s="281"/>
      <c r="B218" s="279"/>
      <c r="C218" s="101"/>
    </row>
    <row r="219" spans="1:3" x14ac:dyDescent="0.2">
      <c r="A219" s="275"/>
      <c r="B219" s="277"/>
      <c r="C219" s="99"/>
    </row>
    <row r="220" spans="1:3" x14ac:dyDescent="0.2">
      <c r="A220" s="275"/>
      <c r="B220" s="277"/>
      <c r="C220" s="100"/>
    </row>
    <row r="221" spans="1:3" x14ac:dyDescent="0.2">
      <c r="A221" s="275"/>
      <c r="B221" s="277"/>
      <c r="C221" s="101"/>
    </row>
    <row r="222" spans="1:3" x14ac:dyDescent="0.2">
      <c r="A222" s="276"/>
      <c r="B222" s="277"/>
      <c r="C222" s="101"/>
    </row>
    <row r="223" spans="1:3" x14ac:dyDescent="0.2">
      <c r="A223" s="275"/>
      <c r="B223" s="277"/>
      <c r="C223" s="101"/>
    </row>
    <row r="224" spans="1:3" x14ac:dyDescent="0.2">
      <c r="A224" s="95"/>
      <c r="B224" s="95"/>
      <c r="C224" s="95"/>
    </row>
    <row r="225" spans="1:3" x14ac:dyDescent="0.2">
      <c r="A225" s="95"/>
      <c r="B225" s="95"/>
      <c r="C225" s="95"/>
    </row>
    <row r="226" spans="1:3" x14ac:dyDescent="0.2">
      <c r="A226" s="95"/>
      <c r="B226" s="95"/>
      <c r="C226" s="95"/>
    </row>
    <row r="227" spans="1:3" x14ac:dyDescent="0.2">
      <c r="A227" s="95"/>
      <c r="B227" s="95"/>
      <c r="C227" s="95"/>
    </row>
    <row r="228" spans="1:3" x14ac:dyDescent="0.2">
      <c r="A228" s="95"/>
      <c r="B228" s="95"/>
      <c r="C228" s="95"/>
    </row>
    <row r="229" spans="1:3" x14ac:dyDescent="0.2">
      <c r="A229" s="95"/>
      <c r="B229" s="95"/>
      <c r="C229" s="95"/>
    </row>
    <row r="230" spans="1:3" x14ac:dyDescent="0.2">
      <c r="A230" s="50"/>
      <c r="B230" s="95"/>
      <c r="C230" s="95"/>
    </row>
    <row r="231" spans="1:3" x14ac:dyDescent="0.2">
      <c r="A231" s="50"/>
      <c r="B231" s="95"/>
      <c r="C231" s="95"/>
    </row>
    <row r="232" spans="1:3" x14ac:dyDescent="0.2">
      <c r="A232" s="50"/>
      <c r="B232" s="50"/>
      <c r="C232" s="50"/>
    </row>
    <row r="233" spans="1:3" x14ac:dyDescent="0.2">
      <c r="A233" s="50"/>
      <c r="B233" s="50"/>
      <c r="C233" s="50"/>
    </row>
    <row r="234" spans="1:3" x14ac:dyDescent="0.2">
      <c r="A234" s="50"/>
      <c r="B234" s="50"/>
      <c r="C234" s="50"/>
    </row>
    <row r="235" spans="1:3" x14ac:dyDescent="0.2">
      <c r="A235" s="50"/>
      <c r="B235" s="50"/>
      <c r="C235" s="50"/>
    </row>
    <row r="236" spans="1:3" x14ac:dyDescent="0.2">
      <c r="A236" s="50"/>
      <c r="B236" s="50"/>
      <c r="C236" s="50"/>
    </row>
    <row r="237" spans="1:3" x14ac:dyDescent="0.2">
      <c r="A237" s="50"/>
      <c r="B237" s="50"/>
      <c r="C237" s="50"/>
    </row>
    <row r="238" spans="1:3" x14ac:dyDescent="0.2">
      <c r="A238" s="50"/>
      <c r="B238" s="50"/>
      <c r="C238" s="50"/>
    </row>
    <row r="239" spans="1:3" x14ac:dyDescent="0.2">
      <c r="A239" s="50"/>
      <c r="B239" s="50"/>
      <c r="C239" s="50"/>
    </row>
    <row r="240" spans="1:3" x14ac:dyDescent="0.2">
      <c r="A240" s="50"/>
      <c r="B240" s="50"/>
      <c r="C240" s="50"/>
    </row>
    <row r="241" spans="1:3" x14ac:dyDescent="0.2">
      <c r="A241" s="50"/>
      <c r="B241" s="50"/>
      <c r="C241" s="50"/>
    </row>
    <row r="242" spans="1:3" x14ac:dyDescent="0.2">
      <c r="A242" s="50"/>
      <c r="B242" s="50"/>
      <c r="C242" s="50"/>
    </row>
    <row r="243" spans="1:3" x14ac:dyDescent="0.2">
      <c r="A243" s="50"/>
      <c r="B243" s="50"/>
      <c r="C243" s="50"/>
    </row>
    <row r="244" spans="1:3" x14ac:dyDescent="0.2">
      <c r="A244" s="50"/>
      <c r="B244" s="50"/>
      <c r="C244" s="50"/>
    </row>
    <row r="245" spans="1:3" x14ac:dyDescent="0.2">
      <c r="A245" s="50"/>
      <c r="B245" s="50"/>
      <c r="C245" s="50"/>
    </row>
    <row r="246" spans="1:3" x14ac:dyDescent="0.2">
      <c r="A246" s="50"/>
      <c r="B246" s="50"/>
      <c r="C246" s="50"/>
    </row>
    <row r="247" spans="1:3" x14ac:dyDescent="0.2">
      <c r="A247" s="50"/>
      <c r="B247" s="50"/>
      <c r="C247" s="50"/>
    </row>
    <row r="248" spans="1:3" x14ac:dyDescent="0.2">
      <c r="A248" s="50"/>
      <c r="B248" s="50"/>
      <c r="C248" s="50"/>
    </row>
    <row r="249" spans="1:3" x14ac:dyDescent="0.2">
      <c r="A249" s="50"/>
      <c r="B249" s="50"/>
      <c r="C249" s="50"/>
    </row>
    <row r="250" spans="1:3" x14ac:dyDescent="0.2">
      <c r="A250" s="50"/>
      <c r="B250" s="50"/>
      <c r="C250" s="50"/>
    </row>
    <row r="251" spans="1:3" x14ac:dyDescent="0.2">
      <c r="A251" s="50"/>
      <c r="B251" s="50"/>
      <c r="C251" s="50"/>
    </row>
    <row r="252" spans="1:3" x14ac:dyDescent="0.2">
      <c r="A252" s="50"/>
      <c r="B252" s="50"/>
      <c r="C252" s="50"/>
    </row>
    <row r="253" spans="1:3" x14ac:dyDescent="0.2">
      <c r="A253" s="50"/>
      <c r="B253" s="50"/>
      <c r="C253" s="50"/>
    </row>
    <row r="254" spans="1:3" x14ac:dyDescent="0.2">
      <c r="A254" s="50"/>
      <c r="B254" s="50"/>
      <c r="C254" s="50"/>
    </row>
    <row r="255" spans="1:3" x14ac:dyDescent="0.2">
      <c r="A255" s="50"/>
      <c r="B255" s="50"/>
      <c r="C255" s="50"/>
    </row>
    <row r="256" spans="1:3" x14ac:dyDescent="0.2">
      <c r="A256" s="50"/>
      <c r="B256" s="50"/>
      <c r="C256" s="50"/>
    </row>
    <row r="257" spans="1:3" x14ac:dyDescent="0.2">
      <c r="A257" s="50"/>
      <c r="B257" s="50"/>
      <c r="C257" s="50"/>
    </row>
    <row r="258" spans="1:3" x14ac:dyDescent="0.2">
      <c r="A258" s="50"/>
      <c r="B258" s="50"/>
      <c r="C258" s="50"/>
    </row>
    <row r="259" spans="1:3" x14ac:dyDescent="0.2">
      <c r="A259" s="50"/>
      <c r="B259" s="50"/>
      <c r="C259" s="50"/>
    </row>
    <row r="260" spans="1:3" x14ac:dyDescent="0.2">
      <c r="A260" s="50"/>
      <c r="B260" s="50"/>
      <c r="C260" s="50"/>
    </row>
    <row r="261" spans="1:3" x14ac:dyDescent="0.2">
      <c r="A261" s="50"/>
      <c r="B261" s="50"/>
      <c r="C261" s="50"/>
    </row>
    <row r="262" spans="1:3" x14ac:dyDescent="0.2">
      <c r="A262" s="50"/>
      <c r="B262" s="50"/>
      <c r="C262" s="50"/>
    </row>
    <row r="263" spans="1:3" x14ac:dyDescent="0.2">
      <c r="A263" s="50"/>
      <c r="B263" s="50"/>
      <c r="C263" s="50"/>
    </row>
    <row r="264" spans="1:3" x14ac:dyDescent="0.2">
      <c r="A264" s="50"/>
      <c r="B264" s="50"/>
      <c r="C264" s="50"/>
    </row>
    <row r="265" spans="1:3" x14ac:dyDescent="0.2">
      <c r="A265" s="50"/>
      <c r="B265" s="50"/>
      <c r="C265" s="50"/>
    </row>
    <row r="266" spans="1:3" x14ac:dyDescent="0.2">
      <c r="A266" s="50"/>
      <c r="B266" s="50"/>
      <c r="C266" s="50"/>
    </row>
    <row r="267" spans="1:3" x14ac:dyDescent="0.2">
      <c r="A267" s="50"/>
      <c r="B267" s="50"/>
      <c r="C267" s="50"/>
    </row>
    <row r="268" spans="1:3" x14ac:dyDescent="0.2">
      <c r="A268" s="50"/>
      <c r="B268" s="50"/>
      <c r="C268" s="50"/>
    </row>
    <row r="269" spans="1:3" x14ac:dyDescent="0.2">
      <c r="A269" s="50"/>
      <c r="B269" s="50"/>
      <c r="C269" s="50"/>
    </row>
    <row r="270" spans="1:3" x14ac:dyDescent="0.2">
      <c r="A270" s="50"/>
      <c r="B270" s="50"/>
      <c r="C270" s="50"/>
    </row>
    <row r="271" spans="1:3" x14ac:dyDescent="0.2">
      <c r="A271" s="50"/>
      <c r="B271" s="50"/>
      <c r="C271" s="50"/>
    </row>
    <row r="272" spans="1:3" x14ac:dyDescent="0.2">
      <c r="A272" s="50"/>
      <c r="B272" s="50"/>
      <c r="C272" s="50"/>
    </row>
    <row r="273" spans="1:3" x14ac:dyDescent="0.2">
      <c r="A273" s="50"/>
      <c r="B273" s="50"/>
      <c r="C273" s="50"/>
    </row>
    <row r="274" spans="1:3" x14ac:dyDescent="0.2">
      <c r="A274" s="50"/>
      <c r="B274" s="50"/>
      <c r="C274" s="50"/>
    </row>
    <row r="275" spans="1:3" x14ac:dyDescent="0.2">
      <c r="A275" s="50"/>
      <c r="B275" s="50"/>
      <c r="C275" s="50"/>
    </row>
    <row r="276" spans="1:3" x14ac:dyDescent="0.2">
      <c r="A276" s="50"/>
      <c r="B276" s="50"/>
      <c r="C276" s="50"/>
    </row>
    <row r="277" spans="1:3" x14ac:dyDescent="0.2">
      <c r="A277" s="50"/>
      <c r="B277" s="50"/>
      <c r="C277" s="50"/>
    </row>
    <row r="278" spans="1:3" x14ac:dyDescent="0.2">
      <c r="A278" s="50"/>
      <c r="B278" s="50"/>
      <c r="C278" s="50"/>
    </row>
    <row r="279" spans="1:3" x14ac:dyDescent="0.2">
      <c r="A279" s="50"/>
      <c r="B279" s="50"/>
      <c r="C279" s="50"/>
    </row>
    <row r="280" spans="1:3" x14ac:dyDescent="0.2">
      <c r="A280" s="50"/>
      <c r="B280" s="50"/>
      <c r="C280" s="50"/>
    </row>
  </sheetData>
  <mergeCells count="88">
    <mergeCell ref="D6:H6"/>
    <mergeCell ref="A2:D4"/>
    <mergeCell ref="A209:A213"/>
    <mergeCell ref="B209:B213"/>
    <mergeCell ref="A214:A218"/>
    <mergeCell ref="B214:B218"/>
    <mergeCell ref="C173:C174"/>
    <mergeCell ref="A177:A181"/>
    <mergeCell ref="B177:B181"/>
    <mergeCell ref="A182:A186"/>
    <mergeCell ref="B182:B186"/>
    <mergeCell ref="A187:A191"/>
    <mergeCell ref="B187:B191"/>
    <mergeCell ref="A154:A158"/>
    <mergeCell ref="B154:B158"/>
    <mergeCell ref="A159:A163"/>
    <mergeCell ref="B159:B163"/>
    <mergeCell ref="A219:A223"/>
    <mergeCell ref="B219:B223"/>
    <mergeCell ref="A192:A196"/>
    <mergeCell ref="B192:B196"/>
    <mergeCell ref="A197:A201"/>
    <mergeCell ref="B197:B201"/>
    <mergeCell ref="A204:A208"/>
    <mergeCell ref="B204:B208"/>
    <mergeCell ref="A173:A174"/>
    <mergeCell ref="B173:B174"/>
    <mergeCell ref="A139:A143"/>
    <mergeCell ref="B139:B143"/>
    <mergeCell ref="A144:A148"/>
    <mergeCell ref="B144:B148"/>
    <mergeCell ref="A149:A153"/>
    <mergeCell ref="B149:B153"/>
    <mergeCell ref="A124:A128"/>
    <mergeCell ref="B124:B128"/>
    <mergeCell ref="A129:A133"/>
    <mergeCell ref="B129:B133"/>
    <mergeCell ref="A134:A138"/>
    <mergeCell ref="B134:B138"/>
    <mergeCell ref="A109:A113"/>
    <mergeCell ref="B109:B113"/>
    <mergeCell ref="A114:A118"/>
    <mergeCell ref="B114:B118"/>
    <mergeCell ref="A119:A123"/>
    <mergeCell ref="B119:B123"/>
    <mergeCell ref="A94:A98"/>
    <mergeCell ref="B94:B98"/>
    <mergeCell ref="A99:A103"/>
    <mergeCell ref="B99:B103"/>
    <mergeCell ref="A104:A108"/>
    <mergeCell ref="B104:B108"/>
    <mergeCell ref="A79:A83"/>
    <mergeCell ref="B79:B83"/>
    <mergeCell ref="A84:A88"/>
    <mergeCell ref="B84:B88"/>
    <mergeCell ref="A89:A93"/>
    <mergeCell ref="B89:B93"/>
    <mergeCell ref="A64:A68"/>
    <mergeCell ref="B64:B68"/>
    <mergeCell ref="A69:A73"/>
    <mergeCell ref="B69:B73"/>
    <mergeCell ref="A74:A78"/>
    <mergeCell ref="B74:B78"/>
    <mergeCell ref="A49:A53"/>
    <mergeCell ref="B49:B53"/>
    <mergeCell ref="A54:A58"/>
    <mergeCell ref="B54:B58"/>
    <mergeCell ref="A59:A63"/>
    <mergeCell ref="B59:B63"/>
    <mergeCell ref="A34:A38"/>
    <mergeCell ref="B34:B38"/>
    <mergeCell ref="A39:A43"/>
    <mergeCell ref="B39:B43"/>
    <mergeCell ref="A44:A48"/>
    <mergeCell ref="B44:B48"/>
    <mergeCell ref="A19:A23"/>
    <mergeCell ref="B19:B23"/>
    <mergeCell ref="A24:A28"/>
    <mergeCell ref="B24:B28"/>
    <mergeCell ref="A29:A33"/>
    <mergeCell ref="B29:B33"/>
    <mergeCell ref="A14:A18"/>
    <mergeCell ref="B14:B18"/>
    <mergeCell ref="A6:A7"/>
    <mergeCell ref="B6:B7"/>
    <mergeCell ref="C6:C7"/>
    <mergeCell ref="A9:A13"/>
    <mergeCell ref="B9:B13"/>
  </mergeCells>
  <pageMargins left="0.7" right="0.7" top="0.75" bottom="0.75" header="0.3" footer="0.3"/>
  <pageSetup paperSize="9" scale="5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 fitToPage="1"/>
  </sheetPr>
  <dimension ref="A1:N26"/>
  <sheetViews>
    <sheetView view="pageBreakPreview" topLeftCell="A9" zoomScale="87" zoomScaleSheetLayoutView="87" workbookViewId="0">
      <selection activeCell="S16" sqref="S16"/>
    </sheetView>
  </sheetViews>
  <sheetFormatPr defaultRowHeight="15.75" x14ac:dyDescent="0.25"/>
  <cols>
    <col min="1" max="1" width="11.140625" style="1" customWidth="1"/>
    <col min="2" max="2" width="37.85546875" style="1" customWidth="1"/>
    <col min="3" max="3" width="17.85546875" style="1" hidden="1" customWidth="1"/>
    <col min="4" max="8" width="17.28515625" style="1" customWidth="1"/>
    <col min="9" max="13" width="17.28515625" style="1" hidden="1" customWidth="1"/>
    <col min="14" max="16384" width="9.140625" style="1"/>
  </cols>
  <sheetData>
    <row r="1" spans="1:14" x14ac:dyDescent="0.25">
      <c r="A1" s="18"/>
      <c r="B1" s="5"/>
      <c r="C1" s="5"/>
      <c r="D1" s="5"/>
      <c r="E1" s="5"/>
      <c r="F1" s="6"/>
      <c r="G1" s="6"/>
      <c r="H1" s="6"/>
      <c r="I1" s="6"/>
      <c r="J1" s="6"/>
      <c r="K1" s="6"/>
      <c r="L1" s="6"/>
    </row>
    <row r="2" spans="1:14" ht="15" customHeight="1" x14ac:dyDescent="0.25">
      <c r="A2" s="18"/>
      <c r="B2" s="5"/>
      <c r="C2" s="5"/>
      <c r="D2" s="5"/>
      <c r="E2" s="5"/>
      <c r="F2" s="6"/>
      <c r="G2" s="6"/>
      <c r="H2" s="6"/>
      <c r="I2" s="199" t="s">
        <v>354</v>
      </c>
      <c r="J2" s="200"/>
      <c r="K2" s="200"/>
      <c r="L2" s="200"/>
      <c r="M2" s="200"/>
    </row>
    <row r="3" spans="1:14" ht="13.5" customHeight="1" x14ac:dyDescent="0.25">
      <c r="A3" s="18"/>
      <c r="B3" s="5"/>
      <c r="C3" s="5"/>
      <c r="D3" s="5"/>
      <c r="E3" s="5"/>
      <c r="F3" s="6"/>
      <c r="G3" s="6"/>
      <c r="H3" s="6"/>
      <c r="I3" s="200"/>
      <c r="J3" s="200"/>
      <c r="K3" s="200"/>
      <c r="L3" s="200"/>
      <c r="M3" s="200"/>
    </row>
    <row r="4" spans="1:14" ht="14.25" customHeight="1" x14ac:dyDescent="0.25">
      <c r="A4" s="18"/>
      <c r="B4" s="5"/>
      <c r="C4" s="5"/>
      <c r="D4" s="5"/>
      <c r="E4" s="5"/>
      <c r="F4" s="6"/>
      <c r="G4" s="6"/>
      <c r="H4" s="6"/>
      <c r="I4" s="6"/>
      <c r="J4" s="6"/>
      <c r="K4" s="6"/>
      <c r="L4" s="6"/>
    </row>
    <row r="5" spans="1:14" x14ac:dyDescent="0.25">
      <c r="A5" s="18"/>
      <c r="B5" s="7"/>
      <c r="C5" s="7"/>
      <c r="D5" s="7"/>
      <c r="E5" s="7"/>
      <c r="F5" s="8"/>
      <c r="G5" s="8"/>
      <c r="H5" s="8" t="s">
        <v>31</v>
      </c>
      <c r="I5" s="8"/>
      <c r="J5" s="8"/>
      <c r="K5" s="8"/>
      <c r="L5" s="8"/>
      <c r="M5" s="85"/>
    </row>
    <row r="6" spans="1:14" ht="91.5" customHeight="1" x14ac:dyDescent="0.25">
      <c r="A6" s="203" t="s">
        <v>395</v>
      </c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</row>
    <row r="7" spans="1:14" ht="15.75" hidden="1" customHeight="1" x14ac:dyDescent="0.25">
      <c r="A7" s="19"/>
      <c r="B7" s="7"/>
      <c r="C7" s="7"/>
      <c r="D7" s="20"/>
      <c r="E7" s="20"/>
      <c r="F7" s="8"/>
      <c r="G7" s="8"/>
      <c r="H7" s="8"/>
      <c r="I7" s="8"/>
      <c r="J7" s="8"/>
      <c r="K7" s="8"/>
      <c r="L7" s="8"/>
      <c r="M7" s="8"/>
    </row>
    <row r="8" spans="1:14" ht="32.25" customHeight="1" x14ac:dyDescent="0.25">
      <c r="A8" s="287" t="s">
        <v>1</v>
      </c>
      <c r="B8" s="287" t="s">
        <v>4</v>
      </c>
      <c r="C8" s="287" t="s">
        <v>109</v>
      </c>
      <c r="D8" s="287" t="s">
        <v>5</v>
      </c>
      <c r="E8" s="291" t="s">
        <v>38</v>
      </c>
      <c r="F8" s="292"/>
      <c r="G8" s="292"/>
      <c r="H8" s="288" t="s">
        <v>23</v>
      </c>
      <c r="I8" s="86"/>
      <c r="J8" s="86"/>
      <c r="K8" s="86"/>
      <c r="L8" s="86"/>
      <c r="M8" s="87"/>
    </row>
    <row r="9" spans="1:14" ht="15.75" customHeight="1" x14ac:dyDescent="0.25">
      <c r="A9" s="287"/>
      <c r="B9" s="287"/>
      <c r="C9" s="287"/>
      <c r="D9" s="287"/>
      <c r="E9" s="88"/>
      <c r="F9" s="291" t="s">
        <v>14</v>
      </c>
      <c r="G9" s="293"/>
      <c r="H9" s="289"/>
      <c r="I9" s="86"/>
      <c r="J9" s="86"/>
      <c r="K9" s="86"/>
      <c r="L9" s="86"/>
      <c r="M9" s="87"/>
    </row>
    <row r="10" spans="1:14" ht="65.25" customHeight="1" x14ac:dyDescent="0.25">
      <c r="A10" s="287"/>
      <c r="B10" s="287"/>
      <c r="C10" s="287"/>
      <c r="D10" s="287"/>
      <c r="E10" s="89" t="s">
        <v>391</v>
      </c>
      <c r="F10" s="84" t="s">
        <v>15</v>
      </c>
      <c r="G10" s="90" t="s">
        <v>16</v>
      </c>
      <c r="H10" s="290"/>
      <c r="I10" s="91" t="s">
        <v>207</v>
      </c>
      <c r="J10" s="84" t="s">
        <v>208</v>
      </c>
      <c r="K10" s="84" t="s">
        <v>209</v>
      </c>
      <c r="L10" s="84" t="s">
        <v>210</v>
      </c>
      <c r="M10" s="84" t="s">
        <v>224</v>
      </c>
    </row>
    <row r="11" spans="1:14" s="4" customFormat="1" x14ac:dyDescent="0.2">
      <c r="A11" s="89">
        <v>1</v>
      </c>
      <c r="B11" s="89">
        <v>2</v>
      </c>
      <c r="C11" s="89">
        <v>3</v>
      </c>
      <c r="D11" s="89">
        <v>3</v>
      </c>
      <c r="E11" s="89">
        <v>4</v>
      </c>
      <c r="F11" s="89">
        <v>5</v>
      </c>
      <c r="G11" s="89">
        <v>6</v>
      </c>
      <c r="H11" s="89">
        <v>7</v>
      </c>
      <c r="I11" s="89">
        <v>9</v>
      </c>
      <c r="J11" s="89">
        <v>10</v>
      </c>
      <c r="K11" s="89">
        <v>11</v>
      </c>
      <c r="L11" s="89">
        <v>12</v>
      </c>
      <c r="M11" s="89">
        <v>13</v>
      </c>
    </row>
    <row r="12" spans="1:14" ht="36.75" customHeight="1" x14ac:dyDescent="0.25">
      <c r="A12" s="294" t="s">
        <v>39</v>
      </c>
      <c r="B12" s="295"/>
      <c r="C12" s="295"/>
      <c r="D12" s="295"/>
      <c r="E12" s="295"/>
      <c r="F12" s="295"/>
      <c r="G12" s="295"/>
      <c r="H12" s="295"/>
      <c r="I12" s="295"/>
      <c r="J12" s="295"/>
      <c r="K12" s="295"/>
      <c r="L12" s="295"/>
      <c r="M12" s="296"/>
      <c r="N12" s="182">
        <v>1.0589999999999999</v>
      </c>
    </row>
    <row r="13" spans="1:14" s="21" customFormat="1" ht="72.75" customHeight="1" x14ac:dyDescent="0.25">
      <c r="A13" s="92" t="s">
        <v>2</v>
      </c>
      <c r="B13" s="92" t="s">
        <v>288</v>
      </c>
      <c r="C13" s="92"/>
      <c r="D13" s="92" t="s">
        <v>61</v>
      </c>
      <c r="E13" s="92" t="s">
        <v>390</v>
      </c>
      <c r="F13" s="92" t="s">
        <v>392</v>
      </c>
      <c r="G13" s="92" t="s">
        <v>392</v>
      </c>
      <c r="H13" s="92"/>
      <c r="I13" s="92" t="s">
        <v>177</v>
      </c>
      <c r="J13" s="92" t="s">
        <v>178</v>
      </c>
      <c r="K13" s="92" t="s">
        <v>176</v>
      </c>
      <c r="L13" s="92" t="s">
        <v>179</v>
      </c>
      <c r="M13" s="92" t="s">
        <v>180</v>
      </c>
      <c r="N13" s="21">
        <v>100</v>
      </c>
    </row>
    <row r="14" spans="1:14" ht="66" customHeight="1" x14ac:dyDescent="0.25">
      <c r="A14" s="92" t="s">
        <v>3</v>
      </c>
      <c r="B14" s="92" t="s">
        <v>275</v>
      </c>
      <c r="C14" s="93"/>
      <c r="D14" s="92" t="s">
        <v>98</v>
      </c>
      <c r="E14" s="92" t="s">
        <v>99</v>
      </c>
      <c r="F14" s="92" t="s">
        <v>100</v>
      </c>
      <c r="G14" s="92" t="s">
        <v>100</v>
      </c>
      <c r="H14" s="92"/>
      <c r="I14" s="92" t="s">
        <v>101</v>
      </c>
      <c r="J14" s="92" t="s">
        <v>102</v>
      </c>
      <c r="K14" s="92" t="s">
        <v>103</v>
      </c>
      <c r="L14" s="92" t="s">
        <v>104</v>
      </c>
      <c r="M14" s="92" t="s">
        <v>105</v>
      </c>
      <c r="N14" s="1">
        <v>100</v>
      </c>
    </row>
    <row r="15" spans="1:14" s="9" customFormat="1" ht="51" customHeight="1" x14ac:dyDescent="0.25">
      <c r="A15" s="297" t="s">
        <v>360</v>
      </c>
      <c r="B15" s="298"/>
      <c r="C15" s="298"/>
      <c r="D15" s="298"/>
      <c r="E15" s="298"/>
      <c r="F15" s="298"/>
      <c r="G15" s="298"/>
      <c r="H15" s="298"/>
      <c r="I15" s="298"/>
      <c r="J15" s="298"/>
      <c r="K15" s="298"/>
      <c r="L15" s="298"/>
      <c r="M15" s="299"/>
    </row>
    <row r="16" spans="1:14" s="9" customFormat="1" ht="43.5" customHeight="1" x14ac:dyDescent="0.25">
      <c r="A16" s="92" t="s">
        <v>63</v>
      </c>
      <c r="B16" s="92" t="s">
        <v>57</v>
      </c>
      <c r="C16" s="93"/>
      <c r="D16" s="92" t="s">
        <v>60</v>
      </c>
      <c r="E16" s="92" t="s">
        <v>106</v>
      </c>
      <c r="F16" s="92" t="s">
        <v>110</v>
      </c>
      <c r="G16" s="92" t="s">
        <v>410</v>
      </c>
      <c r="H16" s="92"/>
      <c r="I16" s="92" t="s">
        <v>111</v>
      </c>
      <c r="J16" s="92" t="s">
        <v>112</v>
      </c>
      <c r="K16" s="92" t="s">
        <v>113</v>
      </c>
      <c r="L16" s="92" t="s">
        <v>114</v>
      </c>
      <c r="M16" s="92" t="s">
        <v>115</v>
      </c>
      <c r="N16" s="9">
        <v>113</v>
      </c>
    </row>
    <row r="17" spans="1:14" s="9" customFormat="1" ht="42.75" customHeight="1" x14ac:dyDescent="0.25">
      <c r="A17" s="92" t="s">
        <v>64</v>
      </c>
      <c r="B17" s="92" t="s">
        <v>58</v>
      </c>
      <c r="C17" s="93"/>
      <c r="D17" s="92" t="s">
        <v>60</v>
      </c>
      <c r="E17" s="92" t="s">
        <v>107</v>
      </c>
      <c r="F17" s="92" t="s">
        <v>116</v>
      </c>
      <c r="G17" s="92" t="s">
        <v>411</v>
      </c>
      <c r="H17" s="92"/>
      <c r="I17" s="92" t="s">
        <v>117</v>
      </c>
      <c r="J17" s="92" t="s">
        <v>118</v>
      </c>
      <c r="K17" s="92" t="s">
        <v>119</v>
      </c>
      <c r="L17" s="92" t="s">
        <v>120</v>
      </c>
      <c r="M17" s="92" t="s">
        <v>108</v>
      </c>
      <c r="N17" s="9">
        <v>116</v>
      </c>
    </row>
    <row r="18" spans="1:14" s="9" customFormat="1" ht="49.5" customHeight="1" x14ac:dyDescent="0.25">
      <c r="A18" s="92" t="s">
        <v>65</v>
      </c>
      <c r="B18" s="92" t="s">
        <v>324</v>
      </c>
      <c r="C18" s="93"/>
      <c r="D18" s="92" t="s">
        <v>325</v>
      </c>
      <c r="E18" s="92" t="s">
        <v>326</v>
      </c>
      <c r="F18" s="92" t="s">
        <v>327</v>
      </c>
      <c r="G18" s="92" t="s">
        <v>327</v>
      </c>
      <c r="H18" s="92"/>
      <c r="I18" s="92" t="s">
        <v>328</v>
      </c>
      <c r="J18" s="92" t="s">
        <v>329</v>
      </c>
      <c r="K18" s="92" t="s">
        <v>330</v>
      </c>
      <c r="L18" s="92" t="s">
        <v>331</v>
      </c>
      <c r="M18" s="92" t="s">
        <v>332</v>
      </c>
      <c r="N18" s="9">
        <v>100</v>
      </c>
    </row>
    <row r="19" spans="1:14" ht="42.75" customHeight="1" x14ac:dyDescent="0.25">
      <c r="A19" s="92" t="s">
        <v>66</v>
      </c>
      <c r="B19" s="92" t="s">
        <v>59</v>
      </c>
      <c r="C19" s="93"/>
      <c r="D19" s="92" t="s">
        <v>61</v>
      </c>
      <c r="E19" s="92" t="s">
        <v>127</v>
      </c>
      <c r="F19" s="92" t="s">
        <v>424</v>
      </c>
      <c r="G19" s="92" t="s">
        <v>409</v>
      </c>
      <c r="H19" s="92"/>
      <c r="I19" s="92" t="s">
        <v>339</v>
      </c>
      <c r="J19" s="92" t="s">
        <v>340</v>
      </c>
      <c r="K19" s="92" t="s">
        <v>341</v>
      </c>
      <c r="L19" s="92" t="s">
        <v>342</v>
      </c>
      <c r="M19" s="92" t="s">
        <v>343</v>
      </c>
      <c r="N19" s="1">
        <v>124</v>
      </c>
    </row>
    <row r="20" spans="1:14" ht="78" customHeight="1" x14ac:dyDescent="0.25">
      <c r="A20" s="92" t="s">
        <v>67</v>
      </c>
      <c r="B20" s="93" t="s">
        <v>289</v>
      </c>
      <c r="C20" s="93"/>
      <c r="D20" s="92" t="s">
        <v>60</v>
      </c>
      <c r="E20" s="92" t="s">
        <v>128</v>
      </c>
      <c r="F20" s="92" t="s">
        <v>396</v>
      </c>
      <c r="G20" s="92" t="s">
        <v>396</v>
      </c>
      <c r="H20" s="92"/>
      <c r="I20" s="92" t="s">
        <v>129</v>
      </c>
      <c r="J20" s="92" t="s">
        <v>130</v>
      </c>
      <c r="K20" s="92" t="s">
        <v>131</v>
      </c>
      <c r="L20" s="92" t="s">
        <v>132</v>
      </c>
      <c r="M20" s="92" t="s">
        <v>133</v>
      </c>
      <c r="N20" s="1">
        <v>100</v>
      </c>
    </row>
    <row r="21" spans="1:14" ht="32.25" customHeight="1" x14ac:dyDescent="0.25">
      <c r="A21" s="297" t="s">
        <v>352</v>
      </c>
      <c r="B21" s="298"/>
      <c r="C21" s="298"/>
      <c r="D21" s="298"/>
      <c r="E21" s="298"/>
      <c r="F21" s="298"/>
      <c r="G21" s="298"/>
      <c r="H21" s="298"/>
      <c r="I21" s="298"/>
      <c r="J21" s="298"/>
      <c r="K21" s="298"/>
      <c r="L21" s="298"/>
      <c r="M21" s="299"/>
    </row>
    <row r="22" spans="1:14" s="9" customFormat="1" ht="73.5" customHeight="1" x14ac:dyDescent="0.25">
      <c r="A22" s="92" t="s">
        <v>68</v>
      </c>
      <c r="B22" s="92" t="s">
        <v>344</v>
      </c>
      <c r="C22" s="93"/>
      <c r="D22" s="92" t="s">
        <v>61</v>
      </c>
      <c r="E22" s="94">
        <v>800</v>
      </c>
      <c r="F22" s="92" t="s">
        <v>333</v>
      </c>
      <c r="G22" s="92" t="s">
        <v>333</v>
      </c>
      <c r="H22" s="92"/>
      <c r="I22" s="92" t="s">
        <v>334</v>
      </c>
      <c r="J22" s="92" t="s">
        <v>335</v>
      </c>
      <c r="K22" s="92" t="s">
        <v>336</v>
      </c>
      <c r="L22" s="92" t="s">
        <v>337</v>
      </c>
      <c r="M22" s="92" t="s">
        <v>338</v>
      </c>
      <c r="N22" s="9">
        <v>100</v>
      </c>
    </row>
    <row r="23" spans="1:14" s="9" customFormat="1" ht="33.75" customHeight="1" x14ac:dyDescent="0.25">
      <c r="A23" s="300" t="s">
        <v>306</v>
      </c>
      <c r="B23" s="301"/>
      <c r="C23" s="301"/>
      <c r="D23" s="301"/>
      <c r="E23" s="301"/>
      <c r="F23" s="301"/>
      <c r="G23" s="301"/>
      <c r="H23" s="301"/>
      <c r="I23" s="301"/>
      <c r="J23" s="301"/>
      <c r="K23" s="301"/>
      <c r="L23" s="301"/>
      <c r="M23" s="302"/>
    </row>
    <row r="24" spans="1:14" ht="66.75" customHeight="1" x14ac:dyDescent="0.25">
      <c r="A24" s="92" t="s">
        <v>345</v>
      </c>
      <c r="B24" s="92" t="s">
        <v>276</v>
      </c>
      <c r="C24" s="93"/>
      <c r="D24" s="92" t="s">
        <v>62</v>
      </c>
      <c r="E24" s="92" t="s">
        <v>121</v>
      </c>
      <c r="F24" s="92" t="s">
        <v>122</v>
      </c>
      <c r="G24" s="92" t="s">
        <v>122</v>
      </c>
      <c r="H24" s="92"/>
      <c r="I24" s="92" t="s">
        <v>108</v>
      </c>
      <c r="J24" s="92" t="s">
        <v>125</v>
      </c>
      <c r="K24" s="92" t="s">
        <v>123</v>
      </c>
      <c r="L24" s="92" t="s">
        <v>124</v>
      </c>
      <c r="M24" s="92" t="s">
        <v>126</v>
      </c>
      <c r="N24" s="1">
        <v>100</v>
      </c>
    </row>
    <row r="25" spans="1:14" x14ac:dyDescent="0.25">
      <c r="A25" s="201" t="s">
        <v>412</v>
      </c>
      <c r="B25" s="201"/>
      <c r="C25" s="201"/>
      <c r="D25" s="201"/>
      <c r="E25" s="83"/>
      <c r="I25" s="202" t="s">
        <v>70</v>
      </c>
      <c r="J25" s="202"/>
      <c r="K25" s="202"/>
      <c r="L25" s="202"/>
      <c r="M25" s="202"/>
    </row>
    <row r="26" spans="1:14" ht="84.75" customHeight="1" x14ac:dyDescent="0.25">
      <c r="A26" s="201"/>
      <c r="B26" s="201"/>
      <c r="C26" s="201"/>
      <c r="D26" s="201"/>
      <c r="E26" s="83"/>
      <c r="G26" s="102" t="s">
        <v>70</v>
      </c>
      <c r="I26" s="202"/>
      <c r="J26" s="202"/>
      <c r="K26" s="202"/>
      <c r="L26" s="202"/>
      <c r="M26" s="202"/>
    </row>
  </sheetData>
  <mergeCells count="15">
    <mergeCell ref="A25:D26"/>
    <mergeCell ref="I25:M26"/>
    <mergeCell ref="I2:M3"/>
    <mergeCell ref="A6:M6"/>
    <mergeCell ref="A8:A10"/>
    <mergeCell ref="B8:B10"/>
    <mergeCell ref="C8:C10"/>
    <mergeCell ref="D8:D10"/>
    <mergeCell ref="H8:H10"/>
    <mergeCell ref="E8:G8"/>
    <mergeCell ref="F9:G9"/>
    <mergeCell ref="A12:M12"/>
    <mergeCell ref="A15:M15"/>
    <mergeCell ref="A21:M21"/>
    <mergeCell ref="A23:M23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71" firstPageNumber="163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табл1Паспорт ГП</vt:lpstr>
      <vt:lpstr>отчет по программе таб7</vt:lpstr>
      <vt:lpstr>таб9</vt:lpstr>
      <vt:lpstr>таб10</vt:lpstr>
      <vt:lpstr>таб 8</vt:lpstr>
      <vt:lpstr>'таб 8'!Заголовки_для_печати</vt:lpstr>
      <vt:lpstr>'отчет по программе таб7'!Область_печати</vt:lpstr>
      <vt:lpstr>'таб 8'!Область_печати</vt:lpstr>
      <vt:lpstr>таб10!Область_печати</vt:lpstr>
      <vt:lpstr>'табл1Паспорт ГП'!Область_печати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Полякова Е.В.</cp:lastModifiedBy>
  <cp:lastPrinted>2015-02-18T07:33:28Z</cp:lastPrinted>
  <dcterms:created xsi:type="dcterms:W3CDTF">2005-05-11T09:34:44Z</dcterms:created>
  <dcterms:modified xsi:type="dcterms:W3CDTF">2016-11-23T07:16:55Z</dcterms:modified>
</cp:coreProperties>
</file>