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11340" windowHeight="6015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1">табл2!$5:$8</definedName>
    <definedName name="_xlnm.Print_Area" localSheetId="1">табл2!$A$1:$J$40</definedName>
    <definedName name="_xlnm.Print_Area" localSheetId="2">табл3!$A$1:$H$22</definedName>
  </definedNames>
  <calcPr calcId="145621"/>
</workbook>
</file>

<file path=xl/calcChain.xml><?xml version="1.0" encoding="utf-8"?>
<calcChain xmlns="http://schemas.openxmlformats.org/spreadsheetml/2006/main">
  <c r="P12" i="54" l="1"/>
  <c r="G9" i="53" l="1"/>
  <c r="G11" i="53"/>
  <c r="D12" i="54"/>
  <c r="D10" i="54" l="1"/>
  <c r="E24" i="56"/>
  <c r="D12" i="56" l="1"/>
  <c r="D13" i="56"/>
  <c r="D14" i="56"/>
  <c r="R12" i="54" l="1"/>
  <c r="H14" i="56" l="1"/>
  <c r="H12" i="56"/>
  <c r="H11" i="56"/>
  <c r="H15" i="56"/>
  <c r="H20" i="56"/>
  <c r="D9" i="53" l="1"/>
  <c r="R10" i="54" l="1"/>
  <c r="I23" i="56" l="1"/>
  <c r="I24" i="56"/>
  <c r="G13" i="53" l="1"/>
  <c r="P10" i="54" l="1"/>
  <c r="K12" i="54" l="1"/>
  <c r="J12" i="54"/>
  <c r="I12" i="54"/>
  <c r="J11" i="54"/>
  <c r="I11" i="54"/>
  <c r="E14" i="56"/>
  <c r="F13" i="56"/>
  <c r="E13" i="56" s="1"/>
  <c r="F12" i="56"/>
  <c r="E12" i="56" s="1"/>
  <c r="F11" i="56"/>
  <c r="E11" i="56" s="1"/>
  <c r="F9" i="53"/>
  <c r="G12" i="54"/>
  <c r="D15" i="56"/>
  <c r="I18" i="56"/>
  <c r="K11" i="54"/>
  <c r="E11" i="54"/>
  <c r="F11" i="54"/>
  <c r="F15" i="56"/>
  <c r="G11" i="54"/>
  <c r="D11" i="56"/>
  <c r="I12" i="56"/>
  <c r="D20" i="56"/>
  <c r="F12" i="54"/>
  <c r="E12" i="54"/>
  <c r="E9" i="53"/>
  <c r="E21" i="56"/>
  <c r="H19" i="56"/>
  <c r="G20" i="56"/>
  <c r="G15" i="56"/>
  <c r="G10" i="56"/>
  <c r="E19" i="56"/>
  <c r="I16" i="56"/>
  <c r="I22" i="56"/>
  <c r="I17" i="56"/>
  <c r="E18" i="56"/>
  <c r="J18" i="56" s="1"/>
  <c r="E23" i="56"/>
  <c r="J23" i="56" s="1"/>
  <c r="E22" i="56"/>
  <c r="J22" i="56" s="1"/>
  <c r="H13" i="56"/>
  <c r="H10" i="56" s="1"/>
  <c r="F20" i="56"/>
  <c r="I21" i="56"/>
  <c r="E16" i="56"/>
  <c r="J16" i="56" s="1"/>
  <c r="E17" i="56"/>
  <c r="J17" i="56" s="1"/>
  <c r="E10" i="54" l="1"/>
  <c r="I13" i="56"/>
  <c r="J10" i="54"/>
  <c r="G10" i="54"/>
  <c r="I20" i="56"/>
  <c r="D10" i="56"/>
  <c r="I15" i="56"/>
  <c r="I10" i="54"/>
  <c r="K10" i="54"/>
  <c r="H11" i="54"/>
  <c r="H12" i="54"/>
  <c r="O12" i="54"/>
  <c r="E20" i="56"/>
  <c r="J20" i="56" s="1"/>
  <c r="F10" i="54"/>
  <c r="J21" i="56"/>
  <c r="F10" i="56"/>
  <c r="J13" i="56"/>
  <c r="I11" i="56"/>
  <c r="J11" i="56"/>
  <c r="J12" i="56"/>
  <c r="D11" i="54"/>
  <c r="E15" i="56"/>
  <c r="L11" i="54" l="1"/>
  <c r="I10" i="56"/>
  <c r="H10" i="54"/>
  <c r="L12" i="54"/>
  <c r="O11" i="54"/>
  <c r="O10" i="54" s="1"/>
  <c r="E10" i="56"/>
  <c r="J10" i="56" s="1"/>
  <c r="J15" i="56"/>
  <c r="L10" i="54" l="1"/>
</calcChain>
</file>

<file path=xl/sharedStrings.xml><?xml version="1.0" encoding="utf-8"?>
<sst xmlns="http://schemas.openxmlformats.org/spreadsheetml/2006/main" count="253" uniqueCount="102">
  <si>
    <t>в том числе: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</si>
  <si>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</si>
  <si>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</si>
  <si>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</si>
  <si>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</si>
  <si>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</si>
  <si>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</si>
  <si>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</si>
  <si>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</si>
  <si>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план</t>
  </si>
  <si>
    <t>факт</t>
  </si>
  <si>
    <t>достигнутые</t>
  </si>
  <si>
    <t>Источники ресурсного обеспечения</t>
  </si>
  <si>
    <t xml:space="preserve">федеральный бюджет </t>
  </si>
  <si>
    <t>Основное мероприятие 2</t>
  </si>
  <si>
    <t>Наименование подпрограммы,  основного мероприятия, мероприятия</t>
  </si>
  <si>
    <t>МУНИЦИПАЛЬНАЯ ПРОГРАММА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</si>
  <si>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</si>
  <si>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</si>
  <si>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</si>
  <si>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</si>
  <si>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</si>
  <si>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</si>
  <si>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</si>
  <si>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Заключение контрактов</t>
  </si>
  <si>
    <t xml:space="preserve">профинанси-ровано,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</si>
  <si>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</si>
  <si>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</si>
  <si>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</si>
  <si>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</si>
  <si>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</si>
  <si>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</si>
  <si>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</si>
  <si>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</si>
  <si>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</si>
  <si>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</si>
  <si>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</si>
  <si>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 xml:space="preserve">Основное мероприятие 1 Благоустройство дворовых территорий многоквартирных домов </t>
  </si>
  <si>
    <t xml:space="preserve">Основное мероприятие 2 «Благоустройство общественных территорий»
</t>
  </si>
  <si>
    <t>Управы районов городского округа (руководители управ)</t>
  </si>
  <si>
    <t>«Благоустройство общественных территорий»</t>
  </si>
  <si>
    <t>«Благоустройство дворовых территорий многоквартирных домов»</t>
  </si>
  <si>
    <r>
      <t xml:space="preserve">Обоснование отклонений значений показателя (индикатора) 
</t>
    </r>
    <r>
      <rPr>
        <u/>
        <sz val="12"/>
        <rFont val="Times New Roman"/>
        <family val="1"/>
        <charset val="204"/>
      </rPr>
      <t>на конец отчетного года</t>
    </r>
    <r>
      <rPr>
        <sz val="12"/>
        <rFont val="Times New Roman"/>
        <family val="1"/>
        <charset val="204"/>
      </rPr>
      <t xml:space="preserve"> 
(при наличии)</t>
    </r>
  </si>
  <si>
    <t>ед.</t>
  </si>
  <si>
    <t>Количество благоустроенных дворовых территорий</t>
  </si>
  <si>
    <t>1.1</t>
  </si>
  <si>
    <t>Основное мероприятие 1 «Благоустройство дворовых территорий многоквартирных домов»</t>
  </si>
  <si>
    <t>1.2</t>
  </si>
  <si>
    <t>Количество благоустроенных общественных территорий</t>
  </si>
  <si>
    <t>&lt;1&gt; В графе приводится фактическое значение показателя или индикатора за год, предшествующий отчетному.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</si>
  <si>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</si>
  <si>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</si>
  <si>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Результаты реализации мероприятий</t>
  </si>
  <si>
    <t>Проблемы, возникшие в ходе реализации мероприятия</t>
  </si>
  <si>
    <t>запланированные</t>
  </si>
  <si>
    <t>план на отчетный год, тыс. руб.</t>
  </si>
  <si>
    <t>контракты, находящиеся в процессе размещения (указать стадию), тыс. руб.</t>
  </si>
  <si>
    <t>количество заключенных контрактов за отчетный период, ед.</t>
  </si>
  <si>
    <t>Всего</t>
  </si>
  <si>
    <t>бюджет городского округа город Воронеж</t>
  </si>
  <si>
    <t>выполнено, % (гр. 8/ гр. 4)</t>
  </si>
  <si>
    <t>Муниципальная программа городского округа город Воронеж "Формирование современной городской среды на территории городского округа город Воронеж"</t>
  </si>
  <si>
    <t>«Формирование современной городской среды на территории городского округа  город Воронеж »</t>
  </si>
  <si>
    <t>х</t>
  </si>
  <si>
    <t>нет</t>
  </si>
  <si>
    <t xml:space="preserve">"Формирование современной городской среды на территории городского округа город Воронеж" </t>
  </si>
  <si>
    <t>-</t>
  </si>
  <si>
    <t>Основное мероприятие 3</t>
  </si>
  <si>
    <t>«Создание, восстановление и реконструкция объектов централизованной (нецентрализованной) системы холодного водоснабжения»</t>
  </si>
  <si>
    <t>Основное мероприятие 2 «Благоустройство общественных территорий»</t>
  </si>
  <si>
    <t>Основное мероприятие 3 «Создание, восстановление и реконструкция объектов централизованной (нецентрализованной) системы холодного водоснабжения»</t>
  </si>
  <si>
    <t>1.3</t>
  </si>
  <si>
    <t>Количество созданных, восстановленных и реконструированных объектов централизованной (нецентрализованной) системы холодного водоснабжения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</si>
  <si>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</t>
  </si>
  <si>
    <t>заключено, тыс. руб. *</t>
  </si>
  <si>
    <t>*</t>
  </si>
  <si>
    <t>Руководитель управления жилищно-коммунального хозяйства</t>
  </si>
  <si>
    <t>Д.В. Соломаха</t>
  </si>
  <si>
    <t>Расходы бюджета городского округа город Воронеж за 2020 год</t>
  </si>
  <si>
    <t>уточненные плановые бюджетные ассигнования на 2020 год (тыс. руб.), в том числе:</t>
  </si>
  <si>
    <t>В соответствии с муниципальной программой предусмотрено благоустроить 58 дворовых территорий</t>
  </si>
  <si>
    <t>Основное мероприятие 4 «Цифровизация городского хозяйства»</t>
  </si>
  <si>
    <t xml:space="preserve">Управление строительной политики (Прихожаев А.В. - и.о. руководителя управления) </t>
  </si>
  <si>
    <t xml:space="preserve">управление  главного архитектора (Подшивалова Л.А. - руководитель управления) </t>
  </si>
  <si>
    <t>учтены суммы по исполнению в 2020 году</t>
  </si>
  <si>
    <t>*сроки реализации основного мероприятия 3 запланированы на 2023 год</t>
  </si>
  <si>
    <t>*сроки реализации основного мероприятия 4 запланированы на 2023-2024 годы</t>
  </si>
  <si>
    <t>В соответствии с муниципальной программой предусмотрено благоустройство 4 общественных территорий за счет консолидированного бюджета.</t>
  </si>
  <si>
    <r>
      <rPr>
        <b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</si>
  <si>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>Основное мероприятие 4</t>
  </si>
  <si>
    <t>«Цифровизация городского хозяйства»</t>
  </si>
  <si>
    <t>1.4</t>
  </si>
  <si>
    <t>Количество мероприятий, реализованных в рамках цифровизации городского хозяйства, к концу реализации муниципальной программы</t>
  </si>
  <si>
    <r>
      <rPr>
        <b/>
        <sz val="12"/>
        <rFont val="Times New Roman"/>
        <family val="1"/>
        <charset val="204"/>
      </rPr>
      <t xml:space="preserve">2019 </t>
    </r>
    <r>
      <rPr>
        <sz val="12"/>
        <rFont val="Times New Roman"/>
        <family val="1"/>
        <charset val="204"/>
      </rPr>
      <t xml:space="preserve">год </t>
    </r>
    <r>
      <rPr>
        <sz val="8"/>
        <color rgb="FF0000CC"/>
        <rFont val="Times New Roman"/>
        <family val="1"/>
        <charset val="204"/>
      </rPr>
      <t xml:space="preserve">&lt;1&gt; </t>
    </r>
  </si>
  <si>
    <t>Управление строительной политики (Прихожаев А.В. - руководитель управления), управы районов городского округа (руководители управ)</t>
  </si>
  <si>
    <t>по состоянию на 31 декабря 2020  года</t>
  </si>
  <si>
    <t>профинансировано на 31.12.2020 г. (тыс. руб.), в том числе по источникам:</t>
  </si>
  <si>
    <t xml:space="preserve">Сведения
о достижении значений показателей (индикаторов) реализации муниципальной программы городского округа город Воронеж «Формирование современной городской среды на территории городского округа  город Воронеж»                                     по состоянию на 31.12.2020 года
</t>
  </si>
  <si>
    <t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«Формирование современной городской среды на территории городского округа  город Воронеж» 
по состоянию на 31.12.2020 года</t>
  </si>
  <si>
    <t>Работы по  58 дворовым территориям выполнены и оплачены.</t>
  </si>
  <si>
    <t>по общественной территории парк "Орленок" продлено 2 муниципальных контракта на 2021 год.</t>
  </si>
  <si>
    <t xml:space="preserve">Парк «Орленок» - из 5 контрактов 2 контракта продлены до 2021 года.
Мемориальный комплекс «Площадь Победы» - работы выполнены и оплачены. Общественная территория у памятника «Детям - жертвам фашистской бомбардировки», ул. Театральная, между д. 32 и д. 34 работы выполнены и оплачены.
За счет внебюджетных источников выполнено благоустройство парка им. Дурова, ул. Ворошилова, 1м, ул. Ворошилова, 1в, ул. Моисеева, 2е. 
Сквер им. Н.Ф. Ватутина, парк «Алые паруса», парк «Мостозавода» - заключены 2-х годичные муниципальные контракты. Работы 1 этапа (предусмотренные на 2020 год) выполнены и оплачены.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</si>
</sst>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</cellStyleXfs>
  <cellXfs count="178">
    <xf numFmtId="0" fontId="0" fillId="0" borderId="0" xfId="0"/>
    <xf numFmtId="0" fontId="4" fillId="0" borderId="0" xfId="0" applyFont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3" fontId="1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Font="1"/>
    <xf numFmtId="4" fontId="18" fillId="2" borderId="1" xfId="0" applyNumberFormat="1" applyFont="1" applyFill="1" applyBorder="1" applyAlignment="1">
      <alignment horizontal="right" vertical="center" wrapText="1"/>
    </xf>
    <xf numFmtId="4" fontId="6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9" fontId="23" fillId="2" borderId="0" xfId="0" applyNumberFormat="1" applyFont="1" applyFill="1" applyBorder="1" applyAlignment="1">
      <alignment wrapText="1"/>
    </xf>
    <xf numFmtId="0" fontId="6" fillId="0" borderId="0" xfId="0" applyFont="1" applyBorder="1"/>
    <xf numFmtId="0" fontId="0" fillId="0" borderId="0" xfId="0" applyBorder="1"/>
    <xf numFmtId="4" fontId="6" fillId="2" borderId="1" xfId="0" applyNumberFormat="1" applyFont="1" applyFill="1" applyBorder="1" applyAlignment="1">
      <alignment horizontal="right" vertical="center"/>
    </xf>
    <xf numFmtId="1" fontId="6" fillId="2" borderId="1" xfId="0" applyNumberFormat="1" applyFont="1" applyFill="1" applyBorder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6" fillId="0" borderId="0" xfId="0" applyNumberFormat="1" applyFont="1"/>
    <xf numFmtId="4" fontId="24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4" fillId="2" borderId="5" xfId="0" applyNumberFormat="1" applyFont="1" applyFill="1" applyBorder="1" applyAlignment="1">
      <alignment horizontal="right" wrapText="1"/>
    </xf>
    <xf numFmtId="4" fontId="24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18" fillId="2" borderId="1" xfId="4" applyNumberFormat="1" applyFont="1" applyFill="1" applyBorder="1" applyAlignment="1">
      <alignment horizontal="right" wrapText="1"/>
    </xf>
    <xf numFmtId="1" fontId="6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3" fillId="2" borderId="0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3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16"/>
  <sheetViews>
    <sheetView view="pageBreakPreview" topLeftCell="G7" zoomScale="71" zoomScaleNormal="85" zoomScaleSheetLayoutView="71" workbookViewId="0">
      <selection activeCell="N13" sqref="N13"/>
    </sheetView>
  </sheetViews>
  <sheetFormatPr defaultRowHeight="15" x14ac:dyDescent="0.25"/>
  <cols>
    <col min="1" max="1" width="4.85546875" style="35" customWidth="1"/>
    <col min="2" max="2" width="29" style="35" customWidth="1"/>
    <col min="3" max="3" width="30" style="35" customWidth="1"/>
    <col min="4" max="4" width="12.28515625" style="35" customWidth="1"/>
    <col min="5" max="5" width="14.28515625" style="35" customWidth="1"/>
    <col min="6" max="6" width="17.7109375" style="35" customWidth="1"/>
    <col min="7" max="7" width="14.7109375" style="35" customWidth="1"/>
    <col min="8" max="8" width="15.28515625" style="35" customWidth="1"/>
    <col min="9" max="9" width="11.5703125" style="35" customWidth="1"/>
    <col min="10" max="10" width="11.7109375" style="35" customWidth="1"/>
    <col min="11" max="11" width="15" style="35" customWidth="1"/>
    <col min="12" max="12" width="17.140625" style="35" customWidth="1"/>
    <col min="13" max="13" width="21.28515625" style="35" customWidth="1"/>
    <col min="14" max="14" width="61.140625" style="35" bestFit="1" customWidth="1"/>
    <col min="15" max="15" width="14.85546875" style="35" customWidth="1"/>
    <col min="16" max="16" width="16.5703125" style="35" customWidth="1"/>
    <col min="17" max="17" width="15.7109375" style="35" customWidth="1"/>
    <col min="18" max="18" width="12.140625" style="35" customWidth="1"/>
    <col min="19" max="19" width="11.140625" style="35" customWidth="1"/>
    <col min="20" max="20" width="15" style="35" bestFit="1" customWidth="1"/>
    <col min="21" max="16384" width="9.140625" style="35"/>
  </cols>
  <sheetData>
    <row r="1" spans="1:20" ht="18.75" x14ac:dyDescent="0.3">
      <c r="B1" s="61"/>
      <c r="N1" s="62"/>
      <c r="O1" s="62"/>
      <c r="R1" s="27" t="s">
        <v>36</v>
      </c>
    </row>
    <row r="2" spans="1:20" x14ac:dyDescent="0.25">
      <c r="A2" s="63"/>
      <c r="B2" s="64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20" ht="27.75" customHeight="1" x14ac:dyDescent="0.25">
      <c r="A3" s="119" t="s">
        <v>50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4" spans="1:20" ht="21" customHeight="1" x14ac:dyDescent="0.25">
      <c r="A4" s="119" t="s">
        <v>65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</row>
    <row r="5" spans="1:20" ht="21" customHeight="1" x14ac:dyDescent="0.25">
      <c r="A5" s="120" t="s">
        <v>95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</row>
    <row r="6" spans="1:20" x14ac:dyDescent="0.25">
      <c r="A6" s="121" t="s">
        <v>1</v>
      </c>
      <c r="B6" s="124" t="s">
        <v>15</v>
      </c>
      <c r="C6" s="125" t="s">
        <v>51</v>
      </c>
      <c r="D6" s="125" t="s">
        <v>78</v>
      </c>
      <c r="E6" s="125"/>
      <c r="F6" s="125"/>
      <c r="G6" s="125"/>
      <c r="H6" s="125"/>
      <c r="I6" s="125"/>
      <c r="J6" s="125"/>
      <c r="K6" s="125"/>
      <c r="L6" s="125"/>
      <c r="M6" s="125" t="s">
        <v>52</v>
      </c>
      <c r="N6" s="125"/>
      <c r="O6" s="126" t="s">
        <v>24</v>
      </c>
      <c r="P6" s="127"/>
      <c r="Q6" s="127"/>
      <c r="R6" s="128"/>
      <c r="S6" s="125" t="s">
        <v>53</v>
      </c>
    </row>
    <row r="7" spans="1:20" ht="27" customHeight="1" x14ac:dyDescent="0.25">
      <c r="A7" s="122"/>
      <c r="B7" s="124"/>
      <c r="C7" s="125"/>
      <c r="D7" s="126" t="s">
        <v>79</v>
      </c>
      <c r="E7" s="127"/>
      <c r="F7" s="127"/>
      <c r="G7" s="128"/>
      <c r="H7" s="124" t="s">
        <v>96</v>
      </c>
      <c r="I7" s="124"/>
      <c r="J7" s="124"/>
      <c r="K7" s="124"/>
      <c r="L7" s="124"/>
      <c r="M7" s="124" t="s">
        <v>54</v>
      </c>
      <c r="N7" s="124" t="s">
        <v>11</v>
      </c>
      <c r="O7" s="114" t="s">
        <v>55</v>
      </c>
      <c r="P7" s="114" t="s">
        <v>74</v>
      </c>
      <c r="Q7" s="116" t="s">
        <v>56</v>
      </c>
      <c r="R7" s="118" t="s">
        <v>57</v>
      </c>
      <c r="S7" s="125"/>
    </row>
    <row r="8" spans="1:20" ht="100.5" customHeight="1" x14ac:dyDescent="0.25">
      <c r="A8" s="123"/>
      <c r="B8" s="124"/>
      <c r="C8" s="125"/>
      <c r="D8" s="53" t="s">
        <v>58</v>
      </c>
      <c r="E8" s="53" t="s">
        <v>6</v>
      </c>
      <c r="F8" s="53" t="s">
        <v>7</v>
      </c>
      <c r="G8" s="53" t="s">
        <v>59</v>
      </c>
      <c r="H8" s="53" t="s">
        <v>58</v>
      </c>
      <c r="I8" s="53" t="s">
        <v>6</v>
      </c>
      <c r="J8" s="53" t="s">
        <v>7</v>
      </c>
      <c r="K8" s="53" t="s">
        <v>59</v>
      </c>
      <c r="L8" s="53" t="s">
        <v>60</v>
      </c>
      <c r="M8" s="124"/>
      <c r="N8" s="124"/>
      <c r="O8" s="115"/>
      <c r="P8" s="115"/>
      <c r="Q8" s="117"/>
      <c r="R8" s="118"/>
      <c r="S8" s="125"/>
    </row>
    <row r="9" spans="1:20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55">
        <v>11</v>
      </c>
      <c r="L9" s="55">
        <v>12</v>
      </c>
      <c r="M9" s="55">
        <v>13</v>
      </c>
      <c r="N9" s="55">
        <v>14</v>
      </c>
      <c r="O9" s="55">
        <v>15</v>
      </c>
      <c r="P9" s="55">
        <v>16</v>
      </c>
      <c r="Q9" s="56">
        <v>17</v>
      </c>
      <c r="R9" s="56">
        <v>18</v>
      </c>
      <c r="S9" s="57">
        <v>19</v>
      </c>
    </row>
    <row r="10" spans="1:20" ht="90" x14ac:dyDescent="0.25">
      <c r="A10" s="66">
        <v>1</v>
      </c>
      <c r="B10" s="67" t="s">
        <v>61</v>
      </c>
      <c r="C10" s="58" t="s">
        <v>63</v>
      </c>
      <c r="D10" s="38">
        <f>D11+D12</f>
        <v>479569.72657000006</v>
      </c>
      <c r="E10" s="38">
        <f>E11+E12</f>
        <v>369601.34153999999</v>
      </c>
      <c r="F10" s="38">
        <f t="shared" ref="F10:I10" si="0">F11+F12</f>
        <v>103741.38451</v>
      </c>
      <c r="G10" s="60">
        <f t="shared" si="0"/>
        <v>6227.0005199999996</v>
      </c>
      <c r="H10" s="79">
        <f>H11+H12</f>
        <v>421477.25010000006</v>
      </c>
      <c r="I10" s="80">
        <f t="shared" si="0"/>
        <v>369600.94857999997</v>
      </c>
      <c r="J10" s="80">
        <f>J11+J12</f>
        <v>50657.330430000002</v>
      </c>
      <c r="K10" s="80">
        <f>K11+K12</f>
        <v>1218.97109</v>
      </c>
      <c r="L10" s="59">
        <f>H10/D10%</f>
        <v>87.886542195752938</v>
      </c>
      <c r="M10" s="39"/>
      <c r="N10" s="39"/>
      <c r="O10" s="74">
        <f>O11+O12</f>
        <v>479569.72657000006</v>
      </c>
      <c r="P10" s="38">
        <f>P11+P12</f>
        <v>436026.61713000003</v>
      </c>
      <c r="Q10" s="94" t="s">
        <v>66</v>
      </c>
      <c r="R10" s="42">
        <f>SUM(R11:R12)</f>
        <v>25</v>
      </c>
      <c r="S10" s="38"/>
      <c r="T10" s="101"/>
    </row>
    <row r="11" spans="1:20" ht="129" customHeight="1" x14ac:dyDescent="0.25">
      <c r="A11" s="36" t="s">
        <v>45</v>
      </c>
      <c r="B11" s="68" t="s">
        <v>37</v>
      </c>
      <c r="C11" s="69" t="s">
        <v>39</v>
      </c>
      <c r="D11" s="38">
        <f>SUM(E11:G11)</f>
        <v>220158.68723000001</v>
      </c>
      <c r="E11" s="38">
        <f>табл2!F16</f>
        <v>214881.50756999999</v>
      </c>
      <c r="F11" s="38">
        <f>табл2!F17</f>
        <v>4385.33691</v>
      </c>
      <c r="G11" s="74">
        <f>табл2!F18</f>
        <v>891.84275000000002</v>
      </c>
      <c r="H11" s="59">
        <f>SUM(I11:K11)</f>
        <v>220150.82810000001</v>
      </c>
      <c r="I11" s="59">
        <f>табл2!H16</f>
        <v>214881.50756999999</v>
      </c>
      <c r="J11" s="59">
        <f>табл2!H17</f>
        <v>4385.33691</v>
      </c>
      <c r="K11" s="59">
        <f>табл2!H18</f>
        <v>883.98361999999997</v>
      </c>
      <c r="L11" s="59">
        <f>H11/D11%</f>
        <v>99.996430243067437</v>
      </c>
      <c r="M11" s="77" t="s">
        <v>80</v>
      </c>
      <c r="N11" s="37" t="s">
        <v>99</v>
      </c>
      <c r="O11" s="38">
        <f>D11</f>
        <v>220158.68723000001</v>
      </c>
      <c r="P11" s="100">
        <v>220153.2</v>
      </c>
      <c r="Q11" s="94" t="s">
        <v>66</v>
      </c>
      <c r="R11" s="60">
        <v>12</v>
      </c>
      <c r="S11" s="60" t="s">
        <v>64</v>
      </c>
    </row>
    <row r="12" spans="1:20" ht="180" customHeight="1" x14ac:dyDescent="0.25">
      <c r="A12" s="36" t="s">
        <v>47</v>
      </c>
      <c r="B12" s="37" t="s">
        <v>38</v>
      </c>
      <c r="C12" s="37" t="s">
        <v>94</v>
      </c>
      <c r="D12" s="38">
        <f>SUM(E12:G12)</f>
        <v>259411.03934000002</v>
      </c>
      <c r="E12" s="74">
        <f>табл2!F21</f>
        <v>154719.83397000001</v>
      </c>
      <c r="F12" s="38">
        <f>табл2!F22</f>
        <v>99356.047600000005</v>
      </c>
      <c r="G12" s="98">
        <f>табл2!F23</f>
        <v>5335.1577699999998</v>
      </c>
      <c r="H12" s="38">
        <f>SUM(I12:K12)</f>
        <v>201326.42200000002</v>
      </c>
      <c r="I12" s="38">
        <f>табл2!H21</f>
        <v>154719.44101000001</v>
      </c>
      <c r="J12" s="38">
        <f>табл2!H22</f>
        <v>46271.993520000004</v>
      </c>
      <c r="K12" s="93">
        <f>табл2!H23</f>
        <v>334.98746999999997</v>
      </c>
      <c r="L12" s="38">
        <f>H12/D12%</f>
        <v>77.609041817271802</v>
      </c>
      <c r="M12" s="77" t="s">
        <v>87</v>
      </c>
      <c r="N12" s="73" t="s">
        <v>101</v>
      </c>
      <c r="O12" s="48">
        <f>D12</f>
        <v>259411.03934000002</v>
      </c>
      <c r="P12" s="78">
        <f>25285.85535+190587.56178</f>
        <v>215873.41712999999</v>
      </c>
      <c r="Q12" s="94" t="s">
        <v>66</v>
      </c>
      <c r="R12" s="60">
        <f>8+5</f>
        <v>13</v>
      </c>
      <c r="S12" s="60" t="s">
        <v>64</v>
      </c>
    </row>
    <row r="13" spans="1:20" ht="152.25" customHeight="1" x14ac:dyDescent="0.25">
      <c r="A13" s="36" t="s">
        <v>71</v>
      </c>
      <c r="B13" s="37" t="s">
        <v>70</v>
      </c>
      <c r="C13" s="37" t="s">
        <v>82</v>
      </c>
      <c r="D13" s="89" t="s">
        <v>66</v>
      </c>
      <c r="E13" s="60" t="s">
        <v>66</v>
      </c>
      <c r="F13" s="60" t="s">
        <v>66</v>
      </c>
      <c r="G13" s="60" t="s">
        <v>66</v>
      </c>
      <c r="H13" s="41"/>
      <c r="I13" s="60" t="s">
        <v>66</v>
      </c>
      <c r="J13" s="60" t="s">
        <v>66</v>
      </c>
      <c r="K13" s="60" t="s">
        <v>66</v>
      </c>
      <c r="L13" s="60" t="s">
        <v>66</v>
      </c>
      <c r="M13" s="43" t="s">
        <v>85</v>
      </c>
      <c r="N13" s="60" t="s">
        <v>66</v>
      </c>
      <c r="O13" s="60" t="s">
        <v>66</v>
      </c>
      <c r="P13" s="60" t="s">
        <v>66</v>
      </c>
      <c r="Q13" s="60" t="s">
        <v>66</v>
      </c>
      <c r="R13" s="60" t="s">
        <v>66</v>
      </c>
      <c r="S13" s="60" t="s">
        <v>64</v>
      </c>
    </row>
    <row r="14" spans="1:20" ht="144.75" customHeight="1" x14ac:dyDescent="0.25">
      <c r="A14" s="36" t="s">
        <v>91</v>
      </c>
      <c r="B14" s="37" t="s">
        <v>81</v>
      </c>
      <c r="C14" s="37" t="s">
        <v>83</v>
      </c>
      <c r="D14" s="89" t="s">
        <v>66</v>
      </c>
      <c r="E14" s="60" t="s">
        <v>66</v>
      </c>
      <c r="F14" s="60" t="s">
        <v>66</v>
      </c>
      <c r="G14" s="60" t="s">
        <v>66</v>
      </c>
      <c r="H14" s="41"/>
      <c r="I14" s="60" t="s">
        <v>66</v>
      </c>
      <c r="J14" s="60" t="s">
        <v>66</v>
      </c>
      <c r="K14" s="60" t="s">
        <v>66</v>
      </c>
      <c r="L14" s="60" t="s">
        <v>66</v>
      </c>
      <c r="M14" s="43" t="s">
        <v>86</v>
      </c>
      <c r="N14" s="60" t="s">
        <v>66</v>
      </c>
      <c r="O14" s="60" t="s">
        <v>66</v>
      </c>
      <c r="P14" s="60" t="s">
        <v>66</v>
      </c>
      <c r="Q14" s="60" t="s">
        <v>66</v>
      </c>
      <c r="R14" s="60" t="s">
        <v>66</v>
      </c>
      <c r="S14" s="60" t="s">
        <v>64</v>
      </c>
    </row>
    <row r="15" spans="1:20" x14ac:dyDescent="0.25">
      <c r="A15" s="35" t="s">
        <v>75</v>
      </c>
      <c r="B15" s="35" t="s">
        <v>84</v>
      </c>
    </row>
    <row r="16" spans="1:20" ht="46.5" customHeight="1" x14ac:dyDescent="0.35">
      <c r="B16" s="72" t="s">
        <v>76</v>
      </c>
      <c r="L16" s="113" t="s">
        <v>77</v>
      </c>
      <c r="M16" s="113"/>
    </row>
  </sheetData>
  <mergeCells count="19">
    <mergeCell ref="A3:S3"/>
    <mergeCell ref="A4:S4"/>
    <mergeCell ref="A5:S5"/>
    <mergeCell ref="A6:A8"/>
    <mergeCell ref="B6:B8"/>
    <mergeCell ref="C6:C8"/>
    <mergeCell ref="D6:L6"/>
    <mergeCell ref="M6:N6"/>
    <mergeCell ref="O6:R6"/>
    <mergeCell ref="S6:S8"/>
    <mergeCell ref="D7:G7"/>
    <mergeCell ref="H7:L7"/>
    <mergeCell ref="M7:M8"/>
    <mergeCell ref="N7:N8"/>
    <mergeCell ref="L16:M16"/>
    <mergeCell ref="O7:O8"/>
    <mergeCell ref="P7:P8"/>
    <mergeCell ref="Q7:Q8"/>
    <mergeCell ref="R7:R8"/>
  </mergeCells>
  <printOptions horizontalCentered="1"/>
  <pageMargins left="0.78740157480314965" right="0.78740157480314965" top="1.3385826771653544" bottom="0.35433070866141736" header="0" footer="0"/>
  <pageSetup paperSize="9" scale="38" firstPageNumber="13" fitToHeight="2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1"/>
  <sheetViews>
    <sheetView view="pageBreakPreview" zoomScale="85" zoomScaleNormal="75" zoomScaleSheetLayoutView="85" zoomScalePageLayoutView="89" workbookViewId="0">
      <selection activeCell="A25" sqref="A25:A29"/>
    </sheetView>
  </sheetViews>
  <sheetFormatPr defaultRowHeight="12.75" x14ac:dyDescent="0.2"/>
  <cols>
    <col min="1" max="1" width="19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</cols>
  <sheetData>
    <row r="1" spans="1:10" ht="18.75" x14ac:dyDescent="0.3">
      <c r="A1" s="11"/>
      <c r="B1" s="8"/>
      <c r="C1" s="7"/>
      <c r="D1" s="7"/>
      <c r="E1" s="7"/>
      <c r="F1" s="7"/>
      <c r="G1" s="7"/>
      <c r="H1" s="7"/>
      <c r="I1" s="7"/>
      <c r="J1" s="7" t="s">
        <v>27</v>
      </c>
    </row>
    <row r="2" spans="1:10" ht="18.75" x14ac:dyDescent="0.3">
      <c r="A2" s="11"/>
      <c r="B2" s="9"/>
      <c r="C2" s="10"/>
      <c r="D2" s="10"/>
      <c r="E2" s="10"/>
      <c r="F2" s="10"/>
      <c r="G2" s="10"/>
      <c r="H2" s="10"/>
      <c r="I2" s="10"/>
      <c r="J2" s="10"/>
    </row>
    <row r="3" spans="1:10" s="2" customFormat="1" ht="74.25" customHeight="1" x14ac:dyDescent="0.2">
      <c r="A3" s="144" t="s">
        <v>98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x14ac:dyDescent="0.2">
      <c r="A4" s="4"/>
      <c r="B4" s="6"/>
      <c r="C4" s="3"/>
      <c r="D4" s="3"/>
      <c r="E4" s="3"/>
      <c r="F4" s="3"/>
      <c r="G4" s="3"/>
      <c r="H4" s="3"/>
      <c r="I4" s="3"/>
      <c r="J4" s="3"/>
    </row>
    <row r="5" spans="1:10" ht="24.75" customHeight="1" x14ac:dyDescent="0.2">
      <c r="A5" s="153" t="s">
        <v>5</v>
      </c>
      <c r="B5" s="150" t="s">
        <v>26</v>
      </c>
      <c r="C5" s="148" t="s">
        <v>12</v>
      </c>
      <c r="D5" s="132" t="s">
        <v>29</v>
      </c>
      <c r="E5" s="135"/>
      <c r="F5" s="135"/>
      <c r="G5" s="151"/>
      <c r="H5" s="151"/>
      <c r="I5" s="151"/>
      <c r="J5" s="152"/>
    </row>
    <row r="6" spans="1:10" ht="24.75" customHeight="1" x14ac:dyDescent="0.2">
      <c r="A6" s="153"/>
      <c r="B6" s="150"/>
      <c r="C6" s="148"/>
      <c r="D6" s="155" t="s">
        <v>23</v>
      </c>
      <c r="E6" s="132" t="s">
        <v>30</v>
      </c>
      <c r="F6" s="133"/>
      <c r="G6" s="134"/>
      <c r="H6" s="136" t="s">
        <v>25</v>
      </c>
      <c r="I6" s="136" t="s">
        <v>31</v>
      </c>
      <c r="J6" s="129" t="s">
        <v>32</v>
      </c>
    </row>
    <row r="7" spans="1:10" ht="13.5" customHeight="1" x14ac:dyDescent="0.2">
      <c r="A7" s="153"/>
      <c r="B7" s="150"/>
      <c r="C7" s="148"/>
      <c r="D7" s="156"/>
      <c r="E7" s="136" t="s">
        <v>33</v>
      </c>
      <c r="F7" s="135" t="s">
        <v>0</v>
      </c>
      <c r="G7" s="134"/>
      <c r="H7" s="158"/>
      <c r="I7" s="158"/>
      <c r="J7" s="130"/>
    </row>
    <row r="8" spans="1:10" s="12" customFormat="1" ht="66" customHeight="1" x14ac:dyDescent="0.2">
      <c r="A8" s="153"/>
      <c r="B8" s="150"/>
      <c r="C8" s="148"/>
      <c r="D8" s="157"/>
      <c r="E8" s="137"/>
      <c r="F8" s="25" t="s">
        <v>35</v>
      </c>
      <c r="G8" s="24" t="s">
        <v>34</v>
      </c>
      <c r="H8" s="159"/>
      <c r="I8" s="159"/>
      <c r="J8" s="131"/>
    </row>
    <row r="9" spans="1:10" s="12" customFormat="1" ht="14.25" customHeight="1" x14ac:dyDescent="0.2">
      <c r="A9" s="19">
        <v>1</v>
      </c>
      <c r="B9" s="20">
        <v>2</v>
      </c>
      <c r="C9" s="18">
        <v>3</v>
      </c>
      <c r="D9" s="18">
        <v>4</v>
      </c>
      <c r="E9" s="23">
        <v>5</v>
      </c>
      <c r="F9" s="18">
        <v>6</v>
      </c>
      <c r="G9" s="21">
        <v>7</v>
      </c>
      <c r="H9" s="19">
        <v>8</v>
      </c>
      <c r="I9" s="19">
        <v>9</v>
      </c>
      <c r="J9" s="19">
        <v>10</v>
      </c>
    </row>
    <row r="10" spans="1:10" s="12" customFormat="1" ht="15.75" customHeight="1" x14ac:dyDescent="0.25">
      <c r="A10" s="149" t="s">
        <v>17</v>
      </c>
      <c r="B10" s="154" t="s">
        <v>62</v>
      </c>
      <c r="C10" s="44" t="s">
        <v>8</v>
      </c>
      <c r="D10" s="92">
        <f>D20+D15</f>
        <v>508779.07</v>
      </c>
      <c r="E10" s="102">
        <f>E15+E20</f>
        <v>481869.72657000006</v>
      </c>
      <c r="F10" s="102">
        <f>F15+F20</f>
        <v>479569.72657000006</v>
      </c>
      <c r="G10" s="102">
        <f>G15+G20</f>
        <v>2300</v>
      </c>
      <c r="H10" s="92">
        <f>SUM(H11:H14)</f>
        <v>423777.25009999995</v>
      </c>
      <c r="I10" s="92">
        <f t="shared" ref="I10:I17" si="0">H10/D10%</f>
        <v>83.292980212413198</v>
      </c>
      <c r="J10" s="92">
        <f>H10/E10%</f>
        <v>87.94436062968542</v>
      </c>
    </row>
    <row r="11" spans="1:10" s="2" customFormat="1" ht="15.75" x14ac:dyDescent="0.2">
      <c r="A11" s="149"/>
      <c r="B11" s="154"/>
      <c r="C11" s="47" t="s">
        <v>13</v>
      </c>
      <c r="D11" s="78">
        <f t="shared" ref="D11:D12" si="1">D21+D16</f>
        <v>396674.99</v>
      </c>
      <c r="E11" s="103">
        <f>F11+G11</f>
        <v>369601.34153999999</v>
      </c>
      <c r="F11" s="103">
        <f>F16+F21</f>
        <v>369601.34153999999</v>
      </c>
      <c r="G11" s="104"/>
      <c r="H11" s="78">
        <f>H16+H21</f>
        <v>369600.94857999997</v>
      </c>
      <c r="I11" s="78">
        <f t="shared" si="0"/>
        <v>93.174754622165608</v>
      </c>
      <c r="J11" s="78">
        <f>H11/E11%</f>
        <v>99.999893680039591</v>
      </c>
    </row>
    <row r="12" spans="1:10" s="2" customFormat="1" ht="15.75" x14ac:dyDescent="0.25">
      <c r="A12" s="149"/>
      <c r="B12" s="154"/>
      <c r="C12" s="49" t="s">
        <v>7</v>
      </c>
      <c r="D12" s="78">
        <f t="shared" si="1"/>
        <v>104293.91</v>
      </c>
      <c r="E12" s="103">
        <f>F12+G12</f>
        <v>103741.38451</v>
      </c>
      <c r="F12" s="103">
        <f>F17+F22</f>
        <v>103741.38451</v>
      </c>
      <c r="G12" s="105"/>
      <c r="H12" s="78">
        <f>H17+H22</f>
        <v>50657.330430000002</v>
      </c>
      <c r="I12" s="78">
        <f t="shared" si="0"/>
        <v>48.571705126406712</v>
      </c>
      <c r="J12" s="78">
        <f t="shared" ref="J12:J18" si="2">H12/E12%</f>
        <v>48.83039750169997</v>
      </c>
    </row>
    <row r="13" spans="1:10" ht="31.5" x14ac:dyDescent="0.25">
      <c r="A13" s="149"/>
      <c r="B13" s="154"/>
      <c r="C13" s="49" t="s">
        <v>19</v>
      </c>
      <c r="D13" s="78">
        <f>D23+D18</f>
        <v>5510.17</v>
      </c>
      <c r="E13" s="103">
        <f>F13+G13</f>
        <v>6227.0005199999996</v>
      </c>
      <c r="F13" s="103">
        <f>F18+F23</f>
        <v>6227.0005199999996</v>
      </c>
      <c r="G13" s="105"/>
      <c r="H13" s="78">
        <f>H18+H23</f>
        <v>1218.97109</v>
      </c>
      <c r="I13" s="78">
        <f t="shared" si="0"/>
        <v>22.122204759562774</v>
      </c>
      <c r="J13" s="78">
        <f>H13/E13%</f>
        <v>19.575573923350181</v>
      </c>
    </row>
    <row r="14" spans="1:10" ht="31.5" x14ac:dyDescent="0.2">
      <c r="A14" s="149"/>
      <c r="B14" s="154"/>
      <c r="C14" s="16" t="s">
        <v>18</v>
      </c>
      <c r="D14" s="46">
        <f>D19+D24</f>
        <v>2300</v>
      </c>
      <c r="E14" s="103">
        <f>G14+F14</f>
        <v>2300</v>
      </c>
      <c r="F14" s="78">
        <v>0</v>
      </c>
      <c r="G14" s="78">
        <v>2300</v>
      </c>
      <c r="H14" s="78">
        <f>H19+H24</f>
        <v>2300</v>
      </c>
      <c r="I14" s="78">
        <v>0</v>
      </c>
      <c r="J14" s="78">
        <v>0</v>
      </c>
    </row>
    <row r="15" spans="1:10" ht="15.75" customHeight="1" x14ac:dyDescent="0.25">
      <c r="A15" s="140" t="s">
        <v>20</v>
      </c>
      <c r="B15" s="141" t="s">
        <v>41</v>
      </c>
      <c r="C15" s="50" t="s">
        <v>8</v>
      </c>
      <c r="D15" s="75">
        <f>SUM(D16:D19)</f>
        <v>225452.79999999999</v>
      </c>
      <c r="E15" s="106">
        <f>SUM(E16:E19)</f>
        <v>220158.68723000001</v>
      </c>
      <c r="F15" s="107">
        <f>SUM(F16:F19)</f>
        <v>220158.68723000001</v>
      </c>
      <c r="G15" s="108">
        <f>G19</f>
        <v>0</v>
      </c>
      <c r="H15" s="92">
        <f>SUM(H16:H19)</f>
        <v>220150.82810000001</v>
      </c>
      <c r="I15" s="92">
        <f>H15/D15%</f>
        <v>97.648300708618407</v>
      </c>
      <c r="J15" s="92">
        <f t="shared" si="2"/>
        <v>99.996430243067437</v>
      </c>
    </row>
    <row r="16" spans="1:10" ht="15.75" x14ac:dyDescent="0.25">
      <c r="A16" s="140"/>
      <c r="B16" s="142"/>
      <c r="C16" s="47" t="s">
        <v>6</v>
      </c>
      <c r="D16" s="51">
        <v>220500</v>
      </c>
      <c r="E16" s="109">
        <f>F16</f>
        <v>214881.50756999999</v>
      </c>
      <c r="F16" s="109">
        <v>214881.50756999999</v>
      </c>
      <c r="G16" s="105"/>
      <c r="H16" s="78">
        <v>214881.50756999999</v>
      </c>
      <c r="I16" s="78">
        <f t="shared" si="0"/>
        <v>97.451930870748299</v>
      </c>
      <c r="J16" s="78">
        <f t="shared" si="2"/>
        <v>100</v>
      </c>
    </row>
    <row r="17" spans="1:13" ht="15.75" x14ac:dyDescent="0.25">
      <c r="A17" s="140"/>
      <c r="B17" s="142"/>
      <c r="C17" s="52" t="s">
        <v>7</v>
      </c>
      <c r="D17" s="48">
        <v>4500</v>
      </c>
      <c r="E17" s="109">
        <f t="shared" ref="E17:E18" si="3">F17</f>
        <v>4385.33691</v>
      </c>
      <c r="F17" s="109">
        <v>4385.33691</v>
      </c>
      <c r="G17" s="105"/>
      <c r="H17" s="78">
        <v>4385.33691</v>
      </c>
      <c r="I17" s="78">
        <f t="shared" si="0"/>
        <v>97.451931333333334</v>
      </c>
      <c r="J17" s="78">
        <f t="shared" si="2"/>
        <v>100</v>
      </c>
    </row>
    <row r="18" spans="1:13" ht="31.5" x14ac:dyDescent="0.25">
      <c r="A18" s="140"/>
      <c r="B18" s="142"/>
      <c r="C18" s="49" t="s">
        <v>19</v>
      </c>
      <c r="D18" s="48">
        <v>452.8</v>
      </c>
      <c r="E18" s="110">
        <f t="shared" si="3"/>
        <v>891.84275000000002</v>
      </c>
      <c r="F18" s="110">
        <v>891.84275000000002</v>
      </c>
      <c r="G18" s="105"/>
      <c r="H18" s="78">
        <v>883.98361999999997</v>
      </c>
      <c r="I18" s="78">
        <f>H18/D18%</f>
        <v>195.22606448763247</v>
      </c>
      <c r="J18" s="78">
        <f t="shared" si="2"/>
        <v>99.118776264089149</v>
      </c>
    </row>
    <row r="19" spans="1:13" ht="31.5" x14ac:dyDescent="0.25">
      <c r="A19" s="140"/>
      <c r="B19" s="143"/>
      <c r="C19" s="52" t="s">
        <v>18</v>
      </c>
      <c r="D19" s="48">
        <v>0</v>
      </c>
      <c r="E19" s="78">
        <f>G19</f>
        <v>0</v>
      </c>
      <c r="F19" s="78">
        <v>0</v>
      </c>
      <c r="G19" s="78">
        <v>0</v>
      </c>
      <c r="H19" s="78">
        <f>G19</f>
        <v>0</v>
      </c>
      <c r="I19" s="78">
        <v>0</v>
      </c>
      <c r="J19" s="105"/>
    </row>
    <row r="20" spans="1:13" ht="15.75" customHeight="1" x14ac:dyDescent="0.25">
      <c r="A20" s="140" t="s">
        <v>14</v>
      </c>
      <c r="B20" s="141" t="s">
        <v>40</v>
      </c>
      <c r="C20" s="50" t="s">
        <v>8</v>
      </c>
      <c r="D20" s="75">
        <f>D21+D22+D23+D24</f>
        <v>283326.27</v>
      </c>
      <c r="E20" s="102">
        <f>SUM(E21:E24)</f>
        <v>261711.03934000002</v>
      </c>
      <c r="F20" s="102">
        <f>SUM(F21:F23)</f>
        <v>259411.03934000002</v>
      </c>
      <c r="G20" s="102">
        <f>G24</f>
        <v>2300</v>
      </c>
      <c r="H20" s="102">
        <f>SUM(H21:H24)</f>
        <v>203626.42200000002</v>
      </c>
      <c r="I20" s="102">
        <f>H20/D20*100</f>
        <v>71.869940616519614</v>
      </c>
      <c r="J20" s="111">
        <f>H20/E20*100</f>
        <v>77.805820691980912</v>
      </c>
    </row>
    <row r="21" spans="1:13" ht="15.75" x14ac:dyDescent="0.2">
      <c r="A21" s="140"/>
      <c r="B21" s="142"/>
      <c r="C21" s="47" t="s">
        <v>6</v>
      </c>
      <c r="D21" s="46">
        <v>176174.99</v>
      </c>
      <c r="E21" s="103">
        <f>F21</f>
        <v>154719.83397000001</v>
      </c>
      <c r="F21" s="103">
        <v>154719.83397000001</v>
      </c>
      <c r="G21" s="78"/>
      <c r="H21" s="103">
        <v>154719.44101000001</v>
      </c>
      <c r="I21" s="103">
        <f>H21/D21*100</f>
        <v>87.821455820715542</v>
      </c>
      <c r="J21" s="78">
        <f>H21/E21%</f>
        <v>99.999746018341725</v>
      </c>
      <c r="M21" s="90"/>
    </row>
    <row r="22" spans="1:13" ht="15.75" x14ac:dyDescent="0.2">
      <c r="A22" s="140"/>
      <c r="B22" s="142"/>
      <c r="C22" s="52" t="s">
        <v>7</v>
      </c>
      <c r="D22" s="48">
        <v>99793.91</v>
      </c>
      <c r="E22" s="103">
        <f>F22</f>
        <v>99356.047600000005</v>
      </c>
      <c r="F22" s="103">
        <v>99356.047600000005</v>
      </c>
      <c r="G22" s="78"/>
      <c r="H22" s="103">
        <v>46271.993520000004</v>
      </c>
      <c r="I22" s="78">
        <f>H22/D22%</f>
        <v>46.367552408759217</v>
      </c>
      <c r="J22" s="78">
        <f>H22/E22%</f>
        <v>46.571894351401312</v>
      </c>
    </row>
    <row r="23" spans="1:13" ht="31.5" x14ac:dyDescent="0.25">
      <c r="A23" s="140"/>
      <c r="B23" s="142"/>
      <c r="C23" s="49" t="s">
        <v>19</v>
      </c>
      <c r="D23" s="48">
        <v>5057.37</v>
      </c>
      <c r="E23" s="103">
        <f>F23</f>
        <v>5335.1577699999998</v>
      </c>
      <c r="F23" s="103">
        <v>5335.1577699999998</v>
      </c>
      <c r="G23" s="78"/>
      <c r="H23" s="103">
        <v>334.98746999999997</v>
      </c>
      <c r="I23" s="78">
        <f>H23/D23%</f>
        <v>6.6237485096008388</v>
      </c>
      <c r="J23" s="78">
        <f>H23/E23%</f>
        <v>6.2788671758436108</v>
      </c>
    </row>
    <row r="24" spans="1:13" ht="33" customHeight="1" x14ac:dyDescent="0.2">
      <c r="A24" s="140"/>
      <c r="B24" s="143"/>
      <c r="C24" s="52" t="s">
        <v>18</v>
      </c>
      <c r="D24" s="48">
        <v>2300</v>
      </c>
      <c r="E24" s="103">
        <f>G24</f>
        <v>2300</v>
      </c>
      <c r="F24" s="103"/>
      <c r="G24" s="103">
        <v>2300</v>
      </c>
      <c r="H24" s="78">
        <v>2300</v>
      </c>
      <c r="I24" s="78">
        <f>H24/D24%</f>
        <v>100</v>
      </c>
      <c r="J24" s="78">
        <v>0</v>
      </c>
    </row>
    <row r="25" spans="1:13" ht="33" customHeight="1" x14ac:dyDescent="0.2">
      <c r="A25" s="140" t="s">
        <v>67</v>
      </c>
      <c r="B25" s="141" t="s">
        <v>68</v>
      </c>
      <c r="C25" s="50" t="s">
        <v>8</v>
      </c>
      <c r="D25" s="45" t="s">
        <v>66</v>
      </c>
      <c r="E25" s="103" t="s">
        <v>66</v>
      </c>
      <c r="F25" s="103" t="s">
        <v>66</v>
      </c>
      <c r="G25" s="103" t="s">
        <v>66</v>
      </c>
      <c r="H25" s="103" t="s">
        <v>66</v>
      </c>
      <c r="I25" s="103" t="s">
        <v>66</v>
      </c>
      <c r="J25" s="103" t="s">
        <v>66</v>
      </c>
    </row>
    <row r="26" spans="1:13" ht="33" customHeight="1" x14ac:dyDescent="0.2">
      <c r="A26" s="140"/>
      <c r="B26" s="142"/>
      <c r="C26" s="47" t="s">
        <v>6</v>
      </c>
      <c r="D26" s="45" t="s">
        <v>66</v>
      </c>
      <c r="E26" s="45" t="s">
        <v>66</v>
      </c>
      <c r="F26" s="45" t="s">
        <v>66</v>
      </c>
      <c r="G26" s="45" t="s">
        <v>66</v>
      </c>
      <c r="H26" s="45" t="s">
        <v>66</v>
      </c>
      <c r="I26" s="45" t="s">
        <v>66</v>
      </c>
      <c r="J26" s="45" t="s">
        <v>66</v>
      </c>
    </row>
    <row r="27" spans="1:13" ht="33" customHeight="1" x14ac:dyDescent="0.2">
      <c r="A27" s="140"/>
      <c r="B27" s="142"/>
      <c r="C27" s="52" t="s">
        <v>7</v>
      </c>
      <c r="D27" s="45" t="s">
        <v>66</v>
      </c>
      <c r="E27" s="45" t="s">
        <v>66</v>
      </c>
      <c r="F27" s="45" t="s">
        <v>66</v>
      </c>
      <c r="G27" s="45" t="s">
        <v>66</v>
      </c>
      <c r="H27" s="45" t="s">
        <v>66</v>
      </c>
      <c r="I27" s="45" t="s">
        <v>66</v>
      </c>
      <c r="J27" s="45" t="s">
        <v>66</v>
      </c>
    </row>
    <row r="28" spans="1:13" ht="32.25" customHeight="1" x14ac:dyDescent="0.25">
      <c r="A28" s="140"/>
      <c r="B28" s="142"/>
      <c r="C28" s="49" t="s">
        <v>19</v>
      </c>
      <c r="D28" s="45" t="s">
        <v>66</v>
      </c>
      <c r="E28" s="45" t="s">
        <v>66</v>
      </c>
      <c r="F28" s="45" t="s">
        <v>66</v>
      </c>
      <c r="G28" s="45" t="s">
        <v>66</v>
      </c>
      <c r="H28" s="45" t="s">
        <v>66</v>
      </c>
      <c r="I28" s="45" t="s">
        <v>66</v>
      </c>
      <c r="J28" s="45" t="s">
        <v>66</v>
      </c>
    </row>
    <row r="29" spans="1:13" ht="21.75" customHeight="1" x14ac:dyDescent="0.2">
      <c r="A29" s="140"/>
      <c r="B29" s="143"/>
      <c r="C29" s="52" t="s">
        <v>18</v>
      </c>
      <c r="D29" s="45" t="s">
        <v>66</v>
      </c>
      <c r="E29" s="45" t="s">
        <v>66</v>
      </c>
      <c r="F29" s="45" t="s">
        <v>66</v>
      </c>
      <c r="G29" s="45" t="s">
        <v>66</v>
      </c>
      <c r="H29" s="45" t="s">
        <v>66</v>
      </c>
      <c r="I29" s="45" t="s">
        <v>66</v>
      </c>
      <c r="J29" s="45" t="s">
        <v>66</v>
      </c>
    </row>
    <row r="30" spans="1:13" ht="33" customHeight="1" x14ac:dyDescent="0.2">
      <c r="A30" s="140" t="s">
        <v>89</v>
      </c>
      <c r="B30" s="141" t="s">
        <v>90</v>
      </c>
      <c r="C30" s="50" t="s">
        <v>8</v>
      </c>
      <c r="D30" s="45" t="s">
        <v>66</v>
      </c>
      <c r="E30" s="45" t="s">
        <v>66</v>
      </c>
      <c r="F30" s="45" t="s">
        <v>66</v>
      </c>
      <c r="G30" s="45" t="s">
        <v>66</v>
      </c>
      <c r="H30" s="45" t="s">
        <v>66</v>
      </c>
      <c r="I30" s="45" t="s">
        <v>66</v>
      </c>
      <c r="J30" s="45" t="s">
        <v>66</v>
      </c>
    </row>
    <row r="31" spans="1:13" ht="33" customHeight="1" x14ac:dyDescent="0.2">
      <c r="A31" s="140"/>
      <c r="B31" s="142"/>
      <c r="C31" s="47" t="s">
        <v>6</v>
      </c>
      <c r="D31" s="45" t="s">
        <v>66</v>
      </c>
      <c r="E31" s="45" t="s">
        <v>66</v>
      </c>
      <c r="F31" s="45" t="s">
        <v>66</v>
      </c>
      <c r="G31" s="45" t="s">
        <v>66</v>
      </c>
      <c r="H31" s="45" t="s">
        <v>66</v>
      </c>
      <c r="I31" s="45" t="s">
        <v>66</v>
      </c>
      <c r="J31" s="45" t="s">
        <v>66</v>
      </c>
    </row>
    <row r="32" spans="1:13" ht="33" customHeight="1" x14ac:dyDescent="0.2">
      <c r="A32" s="140"/>
      <c r="B32" s="142"/>
      <c r="C32" s="52" t="s">
        <v>7</v>
      </c>
      <c r="D32" s="45" t="s">
        <v>66</v>
      </c>
      <c r="E32" s="45" t="s">
        <v>66</v>
      </c>
      <c r="F32" s="45" t="s">
        <v>66</v>
      </c>
      <c r="G32" s="45" t="s">
        <v>66</v>
      </c>
      <c r="H32" s="45" t="s">
        <v>66</v>
      </c>
      <c r="I32" s="45" t="s">
        <v>66</v>
      </c>
      <c r="J32" s="45" t="s">
        <v>66</v>
      </c>
    </row>
    <row r="33" spans="1:16" ht="32.25" customHeight="1" x14ac:dyDescent="0.25">
      <c r="A33" s="140"/>
      <c r="B33" s="142"/>
      <c r="C33" s="49" t="s">
        <v>19</v>
      </c>
      <c r="D33" s="45" t="s">
        <v>66</v>
      </c>
      <c r="E33" s="45" t="s">
        <v>66</v>
      </c>
      <c r="F33" s="45" t="s">
        <v>66</v>
      </c>
      <c r="G33" s="45" t="s">
        <v>66</v>
      </c>
      <c r="H33" s="45" t="s">
        <v>66</v>
      </c>
      <c r="I33" s="45" t="s">
        <v>66</v>
      </c>
      <c r="J33" s="45" t="s">
        <v>66</v>
      </c>
    </row>
    <row r="34" spans="1:16" ht="21.75" customHeight="1" x14ac:dyDescent="0.2">
      <c r="A34" s="140"/>
      <c r="B34" s="143"/>
      <c r="C34" s="52" t="s">
        <v>18</v>
      </c>
      <c r="D34" s="45" t="s">
        <v>66</v>
      </c>
      <c r="E34" s="45" t="s">
        <v>66</v>
      </c>
      <c r="F34" s="45" t="s">
        <v>66</v>
      </c>
      <c r="G34" s="45" t="s">
        <v>66</v>
      </c>
      <c r="H34" s="45" t="s">
        <v>66</v>
      </c>
      <c r="I34" s="45" t="s">
        <v>66</v>
      </c>
      <c r="J34" s="45" t="s">
        <v>66</v>
      </c>
    </row>
    <row r="35" spans="1:16" ht="19.5" customHeight="1" x14ac:dyDescent="0.25">
      <c r="A35" s="13"/>
      <c r="B35" s="17"/>
      <c r="C35" s="139"/>
      <c r="D35" s="139"/>
      <c r="E35" s="139"/>
      <c r="F35" s="14"/>
      <c r="G35" s="139"/>
      <c r="H35" s="139"/>
      <c r="I35" s="14"/>
      <c r="J35" s="139"/>
      <c r="K35" s="139"/>
      <c r="L35" s="14"/>
      <c r="M35" s="14"/>
      <c r="N35" s="14"/>
      <c r="O35" s="14"/>
      <c r="P35" s="14"/>
    </row>
    <row r="36" spans="1:16" ht="23.25" x14ac:dyDescent="0.35">
      <c r="A36" s="72" t="s">
        <v>76</v>
      </c>
      <c r="B36" s="35"/>
      <c r="C36" s="35"/>
      <c r="D36" s="35"/>
      <c r="E36" s="35"/>
      <c r="F36" s="35"/>
      <c r="G36" s="35"/>
      <c r="H36" s="113" t="s">
        <v>77</v>
      </c>
      <c r="I36" s="113"/>
      <c r="J36" s="35"/>
      <c r="M36" s="2"/>
    </row>
    <row r="37" spans="1:16" ht="15" x14ac:dyDescent="0.25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26"/>
      <c r="O37" s="26"/>
      <c r="P37" s="26"/>
    </row>
    <row r="38" spans="1:16" x14ac:dyDescent="0.2">
      <c r="A38" s="2"/>
      <c r="B38" s="2"/>
      <c r="C38" s="91"/>
      <c r="D38" s="91"/>
      <c r="E38" s="91"/>
      <c r="F38" s="2"/>
      <c r="G38" s="2"/>
      <c r="H38" s="2"/>
      <c r="I38" s="2"/>
      <c r="J38" s="2"/>
      <c r="K38" s="2"/>
      <c r="L38" s="2"/>
      <c r="M38" s="2"/>
    </row>
    <row r="39" spans="1:16" x14ac:dyDescent="0.2">
      <c r="C39" s="90"/>
    </row>
    <row r="40" spans="1:16" ht="15.75" x14ac:dyDescent="0.25">
      <c r="A40" s="146"/>
      <c r="B40" s="146"/>
      <c r="C40" s="1"/>
      <c r="D40" s="1"/>
      <c r="E40" s="1"/>
      <c r="F40" s="1"/>
      <c r="G40" s="1"/>
      <c r="H40" s="147"/>
      <c r="I40" s="147"/>
      <c r="J40" s="147"/>
    </row>
    <row r="41" spans="1:16" ht="19.5" customHeight="1" x14ac:dyDescent="0.25">
      <c r="A41" s="146"/>
      <c r="B41" s="146"/>
      <c r="C41" s="1"/>
      <c r="D41" s="1"/>
      <c r="E41" s="1"/>
      <c r="F41" s="1"/>
      <c r="G41" s="1"/>
      <c r="H41" s="147"/>
      <c r="I41" s="147"/>
      <c r="J41" s="147"/>
    </row>
  </sheetData>
  <mergeCells count="29">
    <mergeCell ref="A3:J3"/>
    <mergeCell ref="A40:B41"/>
    <mergeCell ref="H40:J41"/>
    <mergeCell ref="C5:C8"/>
    <mergeCell ref="A15:A19"/>
    <mergeCell ref="B15:B19"/>
    <mergeCell ref="A20:A24"/>
    <mergeCell ref="B20:B24"/>
    <mergeCell ref="A10:A14"/>
    <mergeCell ref="B5:B8"/>
    <mergeCell ref="D5:J5"/>
    <mergeCell ref="A5:A8"/>
    <mergeCell ref="B10:B14"/>
    <mergeCell ref="D6:D8"/>
    <mergeCell ref="H6:H8"/>
    <mergeCell ref="I6:I8"/>
    <mergeCell ref="J6:J8"/>
    <mergeCell ref="E6:G6"/>
    <mergeCell ref="F7:G7"/>
    <mergeCell ref="E7:E8"/>
    <mergeCell ref="A37:M37"/>
    <mergeCell ref="C35:E35"/>
    <mergeCell ref="G35:H35"/>
    <mergeCell ref="J35:K35"/>
    <mergeCell ref="A25:A29"/>
    <mergeCell ref="B25:B29"/>
    <mergeCell ref="A30:A34"/>
    <mergeCell ref="B30:B34"/>
    <mergeCell ref="H36:I36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  <rowBreaks count="1" manualBreakCount="1">
    <brk id="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9"/>
  <sheetViews>
    <sheetView tabSelected="1" view="pageBreakPreview" topLeftCell="D4" zoomScaleNormal="85" zoomScaleSheetLayoutView="100" workbookViewId="0">
      <selection activeCell="H9" sqref="H9"/>
    </sheetView>
  </sheetViews>
  <sheetFormatPr defaultRowHeight="12.75" x14ac:dyDescent="0.2"/>
  <cols>
    <col min="1" max="1" width="8.28515625" customWidth="1"/>
    <col min="2" max="2" width="40.7109375" bestFit="1" customWidth="1"/>
    <col min="3" max="3" width="14.42578125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6.28515625" customWidth="1"/>
  </cols>
  <sheetData>
    <row r="1" spans="1:8" ht="18.75" x14ac:dyDescent="0.3">
      <c r="A1" s="5"/>
      <c r="B1" s="15"/>
      <c r="C1" s="8"/>
      <c r="D1" s="7"/>
      <c r="E1" s="7"/>
      <c r="F1" s="7"/>
      <c r="G1" s="7"/>
      <c r="H1" s="22" t="s">
        <v>28</v>
      </c>
    </row>
    <row r="2" spans="1:8" ht="12.75" customHeight="1" x14ac:dyDescent="0.3">
      <c r="A2" s="5"/>
      <c r="B2" s="9"/>
      <c r="C2" s="9"/>
      <c r="D2" s="10"/>
      <c r="E2" s="10"/>
      <c r="F2" s="10"/>
      <c r="G2" s="10"/>
      <c r="H2" s="10"/>
    </row>
    <row r="3" spans="1:8" s="2" customFormat="1" ht="93" customHeight="1" x14ac:dyDescent="0.2">
      <c r="A3" s="144" t="s">
        <v>97</v>
      </c>
      <c r="B3" s="144"/>
      <c r="C3" s="144"/>
      <c r="D3" s="144"/>
      <c r="E3" s="144"/>
      <c r="F3" s="144"/>
      <c r="G3" s="144"/>
      <c r="H3" s="144"/>
    </row>
    <row r="4" spans="1:8" ht="15.75" x14ac:dyDescent="0.2">
      <c r="A4" s="166" t="s">
        <v>1</v>
      </c>
      <c r="B4" s="167" t="s">
        <v>3</v>
      </c>
      <c r="C4" s="166" t="s">
        <v>4</v>
      </c>
      <c r="D4" s="168" t="s">
        <v>21</v>
      </c>
      <c r="E4" s="169"/>
      <c r="F4" s="169"/>
      <c r="G4" s="170"/>
      <c r="H4" s="171" t="s">
        <v>42</v>
      </c>
    </row>
    <row r="5" spans="1:8" ht="15.75" x14ac:dyDescent="0.2">
      <c r="A5" s="166"/>
      <c r="B5" s="167"/>
      <c r="C5" s="166"/>
      <c r="D5" s="172" t="s">
        <v>93</v>
      </c>
      <c r="E5" s="174" t="s">
        <v>88</v>
      </c>
      <c r="F5" s="175"/>
      <c r="G5" s="176"/>
      <c r="H5" s="171"/>
    </row>
    <row r="6" spans="1:8" ht="47.25" x14ac:dyDescent="0.2">
      <c r="A6" s="166"/>
      <c r="B6" s="167"/>
      <c r="C6" s="166"/>
      <c r="D6" s="173"/>
      <c r="E6" s="31" t="s">
        <v>9</v>
      </c>
      <c r="F6" s="32" t="s">
        <v>10</v>
      </c>
      <c r="G6" s="32" t="s">
        <v>22</v>
      </c>
      <c r="H6" s="171"/>
    </row>
    <row r="7" spans="1:8" ht="15.75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2">
        <v>8</v>
      </c>
    </row>
    <row r="8" spans="1:8" ht="27" customHeight="1" x14ac:dyDescent="0.2">
      <c r="A8" s="163" t="s">
        <v>16</v>
      </c>
      <c r="B8" s="164"/>
      <c r="C8" s="164"/>
      <c r="D8" s="164"/>
      <c r="E8" s="164"/>
      <c r="F8" s="164"/>
      <c r="G8" s="164"/>
      <c r="H8" s="165"/>
    </row>
    <row r="9" spans="1:8" ht="126" x14ac:dyDescent="0.2">
      <c r="A9" s="81" t="s">
        <v>2</v>
      </c>
      <c r="B9" s="76" t="s">
        <v>73</v>
      </c>
      <c r="C9" s="33" t="s">
        <v>43</v>
      </c>
      <c r="D9" s="82">
        <f>D11+D13</f>
        <v>77</v>
      </c>
      <c r="E9" s="83">
        <f>E11+E13</f>
        <v>62</v>
      </c>
      <c r="F9" s="83">
        <f>F11+F13</f>
        <v>61</v>
      </c>
      <c r="G9" s="84">
        <f>F9/E9%</f>
        <v>98.387096774193552</v>
      </c>
      <c r="H9" s="43"/>
    </row>
    <row r="10" spans="1:8" ht="23.25" customHeight="1" x14ac:dyDescent="0.2">
      <c r="A10" s="163" t="s">
        <v>46</v>
      </c>
      <c r="B10" s="164"/>
      <c r="C10" s="164"/>
      <c r="D10" s="164"/>
      <c r="E10" s="164"/>
      <c r="F10" s="164"/>
      <c r="G10" s="164"/>
      <c r="H10" s="165"/>
    </row>
    <row r="11" spans="1:8" ht="42.75" customHeight="1" x14ac:dyDescent="0.2">
      <c r="A11" s="85" t="s">
        <v>45</v>
      </c>
      <c r="B11" s="77" t="s">
        <v>44</v>
      </c>
      <c r="C11" s="34" t="s">
        <v>43</v>
      </c>
      <c r="D11" s="86">
        <v>74</v>
      </c>
      <c r="E11" s="87">
        <v>58</v>
      </c>
      <c r="F11" s="88">
        <v>58</v>
      </c>
      <c r="G11" s="99">
        <f>F11/E11%</f>
        <v>100</v>
      </c>
      <c r="H11" s="112"/>
    </row>
    <row r="12" spans="1:8" ht="24" customHeight="1" x14ac:dyDescent="0.2">
      <c r="A12" s="163" t="s">
        <v>69</v>
      </c>
      <c r="B12" s="164"/>
      <c r="C12" s="164"/>
      <c r="D12" s="164"/>
      <c r="E12" s="164"/>
      <c r="F12" s="164"/>
      <c r="G12" s="164"/>
      <c r="H12" s="165"/>
    </row>
    <row r="13" spans="1:8" ht="93" customHeight="1" x14ac:dyDescent="0.2">
      <c r="A13" s="85" t="s">
        <v>47</v>
      </c>
      <c r="B13" s="77" t="s">
        <v>48</v>
      </c>
      <c r="C13" s="34" t="s">
        <v>43</v>
      </c>
      <c r="D13" s="86">
        <v>3</v>
      </c>
      <c r="E13" s="87">
        <v>4</v>
      </c>
      <c r="F13" s="88">
        <v>3</v>
      </c>
      <c r="G13" s="99">
        <f>F13/E13%</f>
        <v>75</v>
      </c>
      <c r="H13" s="112" t="s">
        <v>100</v>
      </c>
    </row>
    <row r="14" spans="1:8" ht="41.25" customHeight="1" x14ac:dyDescent="0.2">
      <c r="A14" s="160" t="s">
        <v>70</v>
      </c>
      <c r="B14" s="161"/>
      <c r="C14" s="161"/>
      <c r="D14" s="161"/>
      <c r="E14" s="161"/>
      <c r="F14" s="161"/>
      <c r="G14" s="161"/>
      <c r="H14" s="162"/>
    </row>
    <row r="15" spans="1:8" ht="63.75" customHeight="1" x14ac:dyDescent="0.2">
      <c r="A15" s="36" t="s">
        <v>71</v>
      </c>
      <c r="B15" s="37" t="s">
        <v>72</v>
      </c>
      <c r="C15" s="34" t="s">
        <v>43</v>
      </c>
      <c r="D15" s="42" t="s">
        <v>66</v>
      </c>
      <c r="E15" s="40" t="s">
        <v>66</v>
      </c>
      <c r="F15" s="40" t="s">
        <v>66</v>
      </c>
      <c r="G15" s="40" t="s">
        <v>66</v>
      </c>
      <c r="H15" s="43" t="s">
        <v>85</v>
      </c>
    </row>
    <row r="16" spans="1:8" ht="63.75" customHeight="1" x14ac:dyDescent="0.2">
      <c r="A16" s="177" t="s">
        <v>81</v>
      </c>
      <c r="B16" s="177"/>
      <c r="C16" s="177"/>
      <c r="D16" s="177"/>
      <c r="E16" s="177"/>
      <c r="F16" s="177"/>
      <c r="G16" s="177"/>
      <c r="H16" s="177"/>
    </row>
    <row r="17" spans="1:16" ht="63.75" customHeight="1" x14ac:dyDescent="0.2">
      <c r="A17" s="36" t="s">
        <v>91</v>
      </c>
      <c r="B17" s="37" t="s">
        <v>92</v>
      </c>
      <c r="C17" s="34" t="s">
        <v>43</v>
      </c>
      <c r="D17" s="42" t="s">
        <v>66</v>
      </c>
      <c r="E17" s="40" t="s">
        <v>66</v>
      </c>
      <c r="F17" s="40" t="s">
        <v>66</v>
      </c>
      <c r="G17" s="40" t="s">
        <v>66</v>
      </c>
      <c r="H17" s="43" t="s">
        <v>86</v>
      </c>
    </row>
    <row r="18" spans="1:16" ht="15" customHeight="1" x14ac:dyDescent="0.25">
      <c r="A18" s="35" t="s">
        <v>49</v>
      </c>
      <c r="B18" s="35"/>
      <c r="C18" s="35"/>
      <c r="D18" s="35"/>
      <c r="E18" s="35"/>
      <c r="F18" s="35"/>
      <c r="G18" s="35"/>
      <c r="H18" s="35"/>
    </row>
    <row r="19" spans="1:16" ht="15" customHeight="1" x14ac:dyDescent="0.25">
      <c r="A19" s="35"/>
      <c r="B19" s="35"/>
      <c r="C19" s="35"/>
      <c r="D19" s="35"/>
      <c r="E19" s="35"/>
      <c r="F19" s="35"/>
      <c r="G19" s="35"/>
      <c r="H19" s="96"/>
      <c r="I19" s="97"/>
    </row>
    <row r="20" spans="1:16" s="71" customFormat="1" ht="23.25" x14ac:dyDescent="0.35">
      <c r="A20" s="72" t="s">
        <v>76</v>
      </c>
      <c r="B20" s="70"/>
      <c r="C20" s="70"/>
      <c r="D20" s="70"/>
      <c r="E20" s="70"/>
      <c r="F20" s="70"/>
      <c r="G20" s="70"/>
      <c r="H20" s="95" t="s">
        <v>77</v>
      </c>
      <c r="I20" s="95"/>
    </row>
    <row r="21" spans="1:16" ht="15.75" x14ac:dyDescent="0.25">
      <c r="A21" s="1"/>
      <c r="B21" s="1"/>
      <c r="C21" s="1"/>
      <c r="D21" s="1"/>
      <c r="E21" s="1"/>
      <c r="F21" s="1"/>
      <c r="G21" s="1"/>
      <c r="H21" s="1"/>
    </row>
    <row r="22" spans="1:16" ht="15.75" x14ac:dyDescent="0.25">
      <c r="A22" s="1"/>
      <c r="B22" s="1"/>
      <c r="C22" s="1"/>
      <c r="D22" s="1"/>
      <c r="E22" s="1"/>
      <c r="F22" s="1"/>
      <c r="G22" s="1"/>
      <c r="H22" s="1"/>
    </row>
    <row r="23" spans="1:16" x14ac:dyDescent="0.2">
      <c r="A23" s="28"/>
      <c r="B23" s="2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6" ht="15" x14ac:dyDescent="0.25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26"/>
      <c r="O24" s="26"/>
      <c r="P24" s="26"/>
    </row>
    <row r="25" spans="1:16" x14ac:dyDescent="0.2">
      <c r="A25" s="3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6" ht="15.75" x14ac:dyDescent="0.25">
      <c r="A26" s="1"/>
      <c r="B26" s="1"/>
      <c r="C26" s="1"/>
      <c r="D26" s="1"/>
      <c r="E26" s="1"/>
      <c r="F26" s="1"/>
      <c r="G26" s="1"/>
      <c r="H26" s="1"/>
    </row>
    <row r="27" spans="1:16" ht="15.75" x14ac:dyDescent="0.25">
      <c r="A27" s="1"/>
      <c r="B27" s="1"/>
      <c r="C27" s="1"/>
      <c r="D27" s="1"/>
      <c r="E27" s="1"/>
      <c r="F27" s="1"/>
      <c r="G27" s="1"/>
      <c r="H27" s="1"/>
    </row>
    <row r="28" spans="1:16" ht="15.75" x14ac:dyDescent="0.25">
      <c r="A28" s="1"/>
      <c r="B28" s="1"/>
      <c r="C28" s="1"/>
      <c r="D28" s="1"/>
      <c r="E28" s="1"/>
      <c r="F28" s="1"/>
      <c r="G28" s="1"/>
      <c r="H28" s="1"/>
    </row>
    <row r="29" spans="1:16" ht="15.75" x14ac:dyDescent="0.25">
      <c r="A29" s="1"/>
      <c r="B29" s="1"/>
      <c r="C29" s="1"/>
      <c r="D29" s="1"/>
      <c r="E29" s="1"/>
      <c r="F29" s="1"/>
      <c r="G29" s="1"/>
      <c r="H29" s="1"/>
    </row>
  </sheetData>
  <mergeCells count="14">
    <mergeCell ref="A24:M24"/>
    <mergeCell ref="A3:H3"/>
    <mergeCell ref="A14:H14"/>
    <mergeCell ref="A8:H8"/>
    <mergeCell ref="A10:H10"/>
    <mergeCell ref="A12:H12"/>
    <mergeCell ref="A4:A6"/>
    <mergeCell ref="B4:B6"/>
    <mergeCell ref="C4:C6"/>
    <mergeCell ref="D4:G4"/>
    <mergeCell ref="H4:H6"/>
    <mergeCell ref="D5:D6"/>
    <mergeCell ref="E5:G5"/>
    <mergeCell ref="A16:H16"/>
  </mergeCells>
  <printOptions horizontalCentered="1"/>
  <pageMargins left="0.78740157480314965" right="0.78740157480314965" top="1.1417322834645669" bottom="0.35433070866141736" header="0" footer="0"/>
  <pageSetup paperSize="9" scale="75" firstPageNumber="11" orientation="landscape" useFirstPageNumber="1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табл1</vt:lpstr>
      <vt:lpstr>табл2</vt:lpstr>
      <vt:lpstr>табл3</vt:lpstr>
      <vt:lpstr>табл2!Заголовки_для_печати</vt:lpstr>
      <vt:lpstr>табл2!Область_печати</vt:lpstr>
      <vt:lpstr>табл3!Область_печати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Болдырева А.А.</cp:lastModifiedBy>
  <cp:lastPrinted>2021-01-20T08:02:31Z</cp:lastPrinted>
  <dcterms:created xsi:type="dcterms:W3CDTF">2005-05-11T09:34:44Z</dcterms:created>
  <dcterms:modified xsi:type="dcterms:W3CDTF">2021-01-20T08:02:44Z</dcterms:modified>
</cp:coreProperties>
</file>