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-15" windowWidth="7800" windowHeight="10590" tabRatio="694"/>
  </bookViews>
  <sheets>
    <sheet name="План на 01.01.2024" sheetId="62" r:id="rId1"/>
  </sheets>
  <externalReferences>
    <externalReference r:id="rId2"/>
  </externalReferences>
  <definedNames>
    <definedName name="_xlnm.Print_Titles" localSheetId="0">'План на 01.01.2024'!$6:$9</definedName>
    <definedName name="_xlnm.Print_Area" localSheetId="0">'План на 01.01.2024'!$A$1:$K$25</definedName>
  </definedNames>
  <calcPr calcId="145621"/>
</workbook>
</file>

<file path=xl/calcChain.xml><?xml version="1.0" encoding="utf-8"?>
<calcChain xmlns="http://schemas.openxmlformats.org/spreadsheetml/2006/main">
  <c r="K16" i="62" l="1"/>
  <c r="K25" i="62"/>
  <c r="J25" i="62"/>
  <c r="I25" i="62"/>
  <c r="J24" i="62"/>
  <c r="K23" i="62"/>
  <c r="I23" i="62"/>
  <c r="J23" i="62"/>
  <c r="J22" i="62"/>
  <c r="J21" i="62"/>
  <c r="K20" i="62"/>
  <c r="J20" i="62"/>
  <c r="I20" i="62"/>
  <c r="J19" i="62"/>
  <c r="K17" i="62"/>
  <c r="J17" i="62"/>
  <c r="J16" i="62"/>
  <c r="K15" i="62"/>
  <c r="J15" i="62"/>
  <c r="K14" i="62"/>
  <c r="J14" i="62"/>
  <c r="K13" i="62" l="1"/>
  <c r="J13" i="62"/>
  <c r="K12" i="62"/>
  <c r="J12" i="62"/>
  <c r="H19" i="62" l="1"/>
  <c r="H21" i="62"/>
  <c r="H22" i="62"/>
  <c r="H24" i="62"/>
  <c r="F23" i="62"/>
  <c r="H23" i="62"/>
  <c r="G23" i="62" l="1"/>
  <c r="J18" i="62"/>
  <c r="K18" i="62"/>
  <c r="L18" i="62"/>
  <c r="M18" i="62"/>
  <c r="N18" i="62"/>
  <c r="O18" i="62"/>
  <c r="P18" i="62"/>
  <c r="Q18" i="62"/>
  <c r="R18" i="62"/>
  <c r="S18" i="62"/>
  <c r="T18" i="62"/>
  <c r="U18" i="62"/>
  <c r="V18" i="62"/>
  <c r="I18" i="62"/>
  <c r="H13" i="62" l="1"/>
  <c r="H25" i="62" l="1"/>
  <c r="H14" i="62" l="1"/>
  <c r="H20" i="62" l="1"/>
  <c r="I11" i="62" l="1"/>
  <c r="H17" i="62" l="1"/>
  <c r="H16" i="62"/>
  <c r="H12" i="62"/>
  <c r="H15" i="62" l="1"/>
  <c r="H11" i="62" l="1"/>
  <c r="K11" i="62"/>
  <c r="K10" i="62" l="1"/>
  <c r="F13" i="62" l="1"/>
  <c r="G13" i="62" s="1"/>
  <c r="F14" i="62"/>
  <c r="G14" i="62" s="1"/>
  <c r="F15" i="62"/>
  <c r="G15" i="62" s="1"/>
  <c r="F16" i="62"/>
  <c r="G16" i="62" s="1"/>
  <c r="F17" i="62"/>
  <c r="G17" i="62" s="1"/>
  <c r="F12" i="62"/>
  <c r="G12" i="62" s="1"/>
  <c r="L11" i="62"/>
  <c r="M11" i="62"/>
  <c r="N11" i="62"/>
  <c r="O11" i="62"/>
  <c r="P11" i="62"/>
  <c r="Q11" i="62"/>
  <c r="I10" i="62"/>
  <c r="J11" i="62"/>
  <c r="J10" i="62" s="1"/>
  <c r="H18" i="62" l="1"/>
  <c r="H10" i="62" s="1"/>
  <c r="Q10" i="62" l="1"/>
</calcChain>
</file>

<file path=xl/sharedStrings.xml><?xml version="1.0" encoding="utf-8"?>
<sst xmlns="http://schemas.openxmlformats.org/spreadsheetml/2006/main" count="80" uniqueCount="64">
  <si>
    <t>№ п/п</t>
  </si>
  <si>
    <t>Наименование подпрограммы,  основного мероприятия, мероприятия</t>
  </si>
  <si>
    <t>1.</t>
  </si>
  <si>
    <t>1.1.</t>
  </si>
  <si>
    <t>1.2.</t>
  </si>
  <si>
    <t>Исполнитель мероприятия (структурное подразделение администрации г.о.г. Воронеж, иной главный распорядитель средств бюджета г.о.г. Воронеж), Ф.И.О., должность исполнителя)</t>
  </si>
  <si>
    <t>Советский район</t>
  </si>
  <si>
    <t>Ленинский район</t>
  </si>
  <si>
    <t>Железнодорожный район</t>
  </si>
  <si>
    <t>Левобережный район</t>
  </si>
  <si>
    <t>Центральный район</t>
  </si>
  <si>
    <t xml:space="preserve">Ожидаемый непосредственный результат (краткое описание) от реализации подпрограммы, основного мероприятия, мероприятия в текущем  финансовом году </t>
  </si>
  <si>
    <t>Было на 20.01.2016</t>
  </si>
  <si>
    <t>Коминтерновский район</t>
  </si>
  <si>
    <t xml:space="preserve"> Управа Железнодорожного района (Беляев Л.И. - руководитель управы) </t>
  </si>
  <si>
    <t xml:space="preserve">КБК (в соответствии с решением Воронежской городской Думы о бюджете городского округа город Воронеж)
</t>
  </si>
  <si>
    <t>Всего</t>
  </si>
  <si>
    <t>в том числе по источникам:</t>
  </si>
  <si>
    <t>федеральный бюджет</t>
  </si>
  <si>
    <t>областной бюджет</t>
  </si>
  <si>
    <t>бюджет городского округа город Воронеж</t>
  </si>
  <si>
    <t>Муниципальная программа городского округа город Воронеж "Формирование современной городской среды на территории городского округа город Воронеж"</t>
  </si>
  <si>
    <t xml:space="preserve">Основное мероприятие 2 «Благоустройство общественных территорий»
</t>
  </si>
  <si>
    <t xml:space="preserve">Основное мероприятие 1 Благоустройство дворовых территорий многоквартирных домов </t>
  </si>
  <si>
    <t>Управа Центрального  района (Шеина И.Н. - руководитель управы)</t>
  </si>
  <si>
    <t>928 0503 4000180200 244 225                                           928 0503 4000180200 244 226                                     928 0503 400F255550 244 225</t>
  </si>
  <si>
    <t>929 0503 4000180200 244 225                                 929 0503 4000180200 244 226                                   929 0503 400F255550 244 225</t>
  </si>
  <si>
    <t>930 0503 4000180200 244 225                                 930 0503 4000180200 244 226                                   930 0503 400F255550 244 225</t>
  </si>
  <si>
    <t>977 0503 4000280200 244 228</t>
  </si>
  <si>
    <t xml:space="preserve">977 0503 4000280200 244 310 
977 0503 400F2S8780 244 310
977 0503 400F255550 244 310
</t>
  </si>
  <si>
    <t xml:space="preserve">
931 0503 4000180200 244 225
931 0503 4000180200 244 226                                                         931 0503 400F25550 244 225</t>
  </si>
  <si>
    <t xml:space="preserve">
932 0503 4000180200 244 225
932 0503 4000180200 244 226                                          932 0503 400F25550 244 225</t>
  </si>
  <si>
    <t xml:space="preserve">
933 0503 4000180200 244 225
933 0503 4000180200 244 226                                             933 0503 400F25550 244 225</t>
  </si>
  <si>
    <t xml:space="preserve">Управа Левобережного района (Башилов В.С. - руководитель управы) </t>
  </si>
  <si>
    <t xml:space="preserve">Управа Ленинского района (Ситников С.А. - руководитель управы) </t>
  </si>
  <si>
    <t>Управа Советского района (Копытин  О.Ю. - руководитель управы)</t>
  </si>
  <si>
    <t>Управление строительной политики</t>
  </si>
  <si>
    <t xml:space="preserve">Управа Коминтерновского района (Поздняков В.А.. - руководитель управы)  </t>
  </si>
  <si>
    <t>1.2.1.</t>
  </si>
  <si>
    <t>1.2.2.</t>
  </si>
  <si>
    <t>1.2.3.</t>
  </si>
  <si>
    <t>1.2.4.</t>
  </si>
  <si>
    <t>1.2.6.</t>
  </si>
  <si>
    <t xml:space="preserve">Управа Лененского района (Ситников С.А. - руководитель управы) </t>
  </si>
  <si>
    <t xml:space="preserve">Благоустройство 5 дворовых территорий. Проверка достоверности сметной стоимости.
</t>
  </si>
  <si>
    <t xml:space="preserve">Благоустройство 3 дворовых территорий. Проверка достоверности сметной стоимости.
</t>
  </si>
  <si>
    <t>Уточнённые плановые бюджетные ассигнования на 2023 год, тыс. руб.</t>
  </si>
  <si>
    <t>Благоустройство 8 дворовых территорий.
Проверка достоверности сметной стоимости.</t>
  </si>
  <si>
    <t xml:space="preserve">Управление жилищно-коммунального хозяйства (Семынин Е.А. - и.о. руководителя управления) </t>
  </si>
  <si>
    <t>по состоянию на 01.01.2024</t>
  </si>
  <si>
    <t>УТВЕРЖДАЮ
Руководитель управления ЖКХ
____________________ Е.А. Семынин                                                              «            »                                    2024 г.</t>
  </si>
  <si>
    <t xml:space="preserve">
«Формирование современной городской среды на территории городского округа город Воронеж» на 2024 год</t>
  </si>
  <si>
    <t xml:space="preserve">Благоустройство  дворовых территорий.
</t>
  </si>
  <si>
    <t xml:space="preserve">Мероприятия по повышению уровня информирования граждан о проведении голосования по отбору общественных территорий. </t>
  </si>
  <si>
    <t xml:space="preserve">Мероприятия по повышению уровня информирования граждан о проведении голосования по отбору общественных территори. </t>
  </si>
  <si>
    <t xml:space="preserve"> Мероприятия по повышению уровня информирования граждан о проведении голосования по отбору общественных территорий. </t>
  </si>
  <si>
    <t>Рководитель Шишкин Е.В.</t>
  </si>
  <si>
    <t>1.2.2</t>
  </si>
  <si>
    <t xml:space="preserve">Благоустройство общественной территории Петровская набережная (I и  II очередь). </t>
  </si>
  <si>
    <t>План</t>
  </si>
  <si>
    <t xml:space="preserve">Благоустройство 7 дворовых территорий. Проверка достоверности сметной стоимости.
</t>
  </si>
  <si>
    <t>Благоустройство 9 дворовых территорий.
Проверка достоверности сметной стоимости.</t>
  </si>
  <si>
    <t xml:space="preserve">Благоустройство сквер Примирения и Согласия. Мероприятия по повышению уровня информирования граждан о проведении голосования по отбору общественных территори. </t>
  </si>
  <si>
    <t xml:space="preserve">Благоустройство общественной территории сквер Машиностроителей. Мероприятия по повышению уровня информирования граждан о проведении голосования по отбору общественных территори.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</si>
</sst>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2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color theme="1"/>
      <name val="Times New Roman"/>
      <family val="1"/>
      <charset val="204"/>
    </font>
    <font>
      <i/>
      <sz val="10"/>
      <name val="Arial Cyr"/>
      <charset val="204"/>
    </font>
    <font>
      <i/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Arial Cyr"/>
      <charset val="204"/>
    </font>
    <font>
      <sz val="12"/>
      <color rgb="FFFF0000"/>
      <name val="Times New Roman"/>
      <family val="1"/>
      <charset val="204"/>
    </font>
    <font>
      <sz val="14"/>
      <name val="Arial Cyr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4" fontId="5" fillId="0" borderId="0" applyFont="0" applyFill="0" applyBorder="0" applyAlignment="0" applyProtection="0"/>
    <xf numFmtId="0" fontId="19" fillId="0" borderId="0"/>
  </cellStyleXfs>
  <cellXfs count="121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2" fillId="0" borderId="0" xfId="0" applyFont="1"/>
    <xf numFmtId="49" fontId="6" fillId="3" borderId="1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Alignment="1">
      <alignment horizontal="center" vertical="center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0" fontId="14" fillId="0" borderId="0" xfId="0" applyFont="1"/>
    <xf numFmtId="4" fontId="11" fillId="4" borderId="4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4" fontId="18" fillId="3" borderId="0" xfId="0" applyNumberFormat="1" applyFont="1" applyFill="1" applyAlignment="1">
      <alignment horizontal="center" vertical="center"/>
    </xf>
    <xf numFmtId="4" fontId="9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top"/>
    </xf>
    <xf numFmtId="0" fontId="14" fillId="3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0" fillId="3" borderId="0" xfId="0" applyFill="1"/>
    <xf numFmtId="0" fontId="1" fillId="7" borderId="1" xfId="0" applyFont="1" applyFill="1" applyBorder="1" applyAlignment="1">
      <alignment horizontal="center" vertical="center"/>
    </xf>
    <xf numFmtId="0" fontId="0" fillId="7" borderId="0" xfId="0" applyFill="1"/>
    <xf numFmtId="0" fontId="1" fillId="7" borderId="1" xfId="0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20" fillId="0" borderId="0" xfId="0" applyFont="1"/>
    <xf numFmtId="49" fontId="6" fillId="7" borderId="1" xfId="0" applyNumberFormat="1" applyFont="1" applyFill="1" applyBorder="1" applyAlignment="1">
      <alignment horizontal="left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0" fillId="7" borderId="0" xfId="0" applyFont="1" applyFill="1" applyAlignment="1">
      <alignment vertical="center"/>
    </xf>
    <xf numFmtId="49" fontId="21" fillId="7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3" fillId="3" borderId="0" xfId="0" applyFont="1" applyFill="1" applyAlignment="1">
      <alignment horizontal="center"/>
    </xf>
    <xf numFmtId="49" fontId="6" fillId="0" borderId="1" xfId="0" applyNumberFormat="1" applyFont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Font="1" applyAlignment="1">
      <alignment vertical="center" wrapText="1"/>
    </xf>
    <xf numFmtId="4" fontId="0" fillId="0" borderId="0" xfId="0" applyNumberFormat="1" applyFont="1" applyBorder="1" applyAlignment="1">
      <alignment vertical="center" wrapText="1"/>
    </xf>
    <xf numFmtId="4" fontId="12" fillId="0" borderId="0" xfId="0" applyNumberFormat="1" applyFont="1" applyAlignment="1">
      <alignment wrapText="1"/>
    </xf>
    <xf numFmtId="4" fontId="12" fillId="7" borderId="0" xfId="0" applyNumberFormat="1" applyFont="1" applyFill="1" applyAlignment="1">
      <alignment vertical="center" wrapText="1"/>
    </xf>
    <xf numFmtId="4" fontId="14" fillId="0" borderId="0" xfId="0" applyNumberFormat="1" applyFont="1" applyAlignment="1">
      <alignment wrapText="1"/>
    </xf>
    <xf numFmtId="4" fontId="14" fillId="3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4" fontId="0" fillId="5" borderId="0" xfId="0" applyNumberFormat="1" applyFill="1" applyAlignment="1">
      <alignment wrapText="1"/>
    </xf>
    <xf numFmtId="4" fontId="0" fillId="0" borderId="0" xfId="0" applyNumberFormat="1" applyAlignment="1">
      <alignment wrapText="1"/>
    </xf>
    <xf numFmtId="4" fontId="0" fillId="7" borderId="0" xfId="0" applyNumberFormat="1" applyFill="1" applyAlignment="1">
      <alignment vertical="center" wrapText="1"/>
    </xf>
    <xf numFmtId="4" fontId="0" fillId="0" borderId="0" xfId="0" applyNumberFormat="1" applyFont="1" applyFill="1" applyAlignment="1">
      <alignment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2" fontId="1" fillId="7" borderId="5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2" fontId="1" fillId="7" borderId="0" xfId="0" applyNumberFormat="1" applyFont="1" applyFill="1" applyBorder="1" applyAlignment="1">
      <alignment horizontal="center" vertical="center" wrapText="1"/>
    </xf>
    <xf numFmtId="4" fontId="12" fillId="7" borderId="0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" fontId="1" fillId="3" borderId="0" xfId="0" applyNumberFormat="1" applyFont="1" applyFill="1"/>
    <xf numFmtId="4" fontId="3" fillId="3" borderId="0" xfId="0" applyNumberFormat="1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vertical="center" wrapText="1"/>
    </xf>
    <xf numFmtId="4" fontId="0" fillId="3" borderId="0" xfId="0" applyNumberFormat="1" applyFill="1"/>
    <xf numFmtId="0" fontId="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6" fillId="7" borderId="0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" fontId="0" fillId="0" borderId="0" xfId="0" applyNumberFormat="1" applyFill="1" applyAlignment="1">
      <alignment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colors>
    <mruColors>
      <color rgb="FFD9B5D2"/>
      <color rgb="FFFAD2FA"/>
      <color rgb="FFE6F6E2"/>
      <color rgb="FFECE3ED"/>
      <color rgb="FFFEEFE2"/>
      <color rgb="FFFF99CC"/>
      <color rgb="FFFFFF66"/>
      <color rgb="FFE6FADE"/>
      <color rgb="FFE2F2F6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72;%20&#1086;&#1073;&#1084;&#1077;&#1085;&#1072;/&#1055;&#1054;&#1057;&#1058;&#1040;&#1053;&#1054;&#1042;&#1051;&#1045;&#1053;&#1048;&#1071;/2024/&#1055;&#1086;&#1086;&#1073;&#1098;&#1077;&#1082;&#1090;&#1085;&#1080;&#1082;%20&#1087;&#1086;%20&#1082;&#1086;&#1084;&#1092;&#1086;&#1088;&#1090;&#1085;&#1086;&#1081;%20&#1089;&#1088;&#1077;&#1076;&#1077;/&#1092;&#1086;&#1088;&#1084;&#1072;%2040%20&#1087;&#1086;%20&#1089;&#1086;&#1089;&#1090;&#1086;&#1103;&#1085;&#1080;&#1102;%20&#1085;&#1072;%2017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>
        <row r="10">
          <cell r="G10">
            <v>35600000</v>
          </cell>
          <cell r="H10">
            <v>400</v>
          </cell>
        </row>
        <row r="11">
          <cell r="G11">
            <v>182550</v>
          </cell>
        </row>
        <row r="24">
          <cell r="G24">
            <v>40000000</v>
          </cell>
          <cell r="H24">
            <v>400</v>
          </cell>
        </row>
        <row r="25">
          <cell r="F25">
            <v>25528020</v>
          </cell>
          <cell r="G25">
            <v>734780</v>
          </cell>
          <cell r="H25">
            <v>300</v>
          </cell>
        </row>
        <row r="42">
          <cell r="G42">
            <v>45000000</v>
          </cell>
          <cell r="H42">
            <v>450</v>
          </cell>
        </row>
        <row r="43">
          <cell r="G43">
            <v>183200</v>
          </cell>
        </row>
        <row r="55">
          <cell r="G55">
            <v>22200000</v>
          </cell>
          <cell r="H55">
            <v>250</v>
          </cell>
        </row>
        <row r="56">
          <cell r="G56">
            <v>197400</v>
          </cell>
        </row>
        <row r="67">
          <cell r="G67">
            <v>34000000</v>
          </cell>
          <cell r="H67">
            <v>350</v>
          </cell>
        </row>
        <row r="68">
          <cell r="F68">
            <v>6859931.4000000004</v>
          </cell>
          <cell r="G68">
            <v>321498.59999999998</v>
          </cell>
          <cell r="H68">
            <v>100</v>
          </cell>
        </row>
        <row r="87">
          <cell r="G87">
            <v>10200000</v>
          </cell>
          <cell r="H87">
            <v>1085450</v>
          </cell>
        </row>
        <row r="88">
          <cell r="G88">
            <v>171800</v>
          </cell>
        </row>
        <row r="106">
          <cell r="F106">
            <v>283842172.60000002</v>
          </cell>
          <cell r="G106">
            <v>5792697.4000000004</v>
          </cell>
          <cell r="H106">
            <v>3600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AH46"/>
  <sheetViews>
    <sheetView tabSelected="1" zoomScale="70" zoomScaleNormal="70" zoomScaleSheetLayoutView="20" zoomScalePageLayoutView="50" workbookViewId="0">
      <selection activeCell="Z16" sqref="Z16"/>
    </sheetView>
  </sheetViews>
  <sheetFormatPr defaultRowHeight="15" x14ac:dyDescent="0.2"/>
  <cols>
    <col min="1" max="1" width="9.85546875" style="2" customWidth="1"/>
    <col min="2" max="2" width="48.140625" style="38" customWidth="1"/>
    <col min="3" max="3" width="23.7109375" style="2" customWidth="1"/>
    <col min="4" max="4" width="52.42578125" style="2" customWidth="1"/>
    <col min="5" max="5" width="54.5703125" style="31" hidden="1" customWidth="1"/>
    <col min="6" max="7" width="54.5703125" style="85" hidden="1" customWidth="1"/>
    <col min="8" max="11" width="25.85546875" customWidth="1"/>
    <col min="12" max="12" width="13.85546875" style="10" hidden="1" customWidth="1"/>
    <col min="13" max="13" width="9.85546875" style="10" hidden="1" customWidth="1"/>
    <col min="14" max="14" width="12.7109375" style="10" hidden="1" customWidth="1"/>
    <col min="15" max="16" width="9.85546875" style="10" hidden="1" customWidth="1"/>
    <col min="17" max="17" width="13.5703125" style="11" hidden="1" customWidth="1"/>
    <col min="18" max="20" width="26.7109375" style="57" hidden="1" customWidth="1"/>
    <col min="21" max="21" width="32.42578125" style="57" hidden="1" customWidth="1"/>
    <col min="22" max="22" width="26.7109375" style="57" hidden="1" customWidth="1"/>
    <col min="23" max="24" width="26.7109375" style="57" customWidth="1"/>
    <col min="25" max="25" width="30.7109375" style="57" customWidth="1"/>
    <col min="26" max="34" width="26.7109375" style="57" customWidth="1"/>
  </cols>
  <sheetData>
    <row r="1" spans="1:34" ht="111" customHeight="1" x14ac:dyDescent="0.3">
      <c r="B1" s="36"/>
      <c r="C1" s="1"/>
      <c r="D1" s="1"/>
      <c r="E1" s="43"/>
      <c r="F1" s="76"/>
      <c r="G1" s="76"/>
      <c r="H1" s="1"/>
      <c r="I1" s="1"/>
      <c r="J1" s="109" t="s">
        <v>50</v>
      </c>
      <c r="K1" s="109"/>
    </row>
    <row r="2" spans="1:34" ht="33" customHeight="1" x14ac:dyDescent="0.3">
      <c r="A2" s="119" t="s">
        <v>59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34" s="2" customFormat="1" ht="33" customHeight="1" x14ac:dyDescent="0.3">
      <c r="A3" s="110" t="s">
        <v>51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0"/>
      <c r="M3" s="10"/>
      <c r="N3" s="10"/>
      <c r="O3" s="10"/>
      <c r="P3" s="10"/>
      <c r="Q3" s="11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4" s="2" customFormat="1" ht="33" customHeight="1" x14ac:dyDescent="0.3">
      <c r="A4" s="110" t="s">
        <v>49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0"/>
      <c r="M4" s="10"/>
      <c r="N4" s="10"/>
      <c r="O4" s="10"/>
      <c r="P4" s="10"/>
      <c r="Q4" s="11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</row>
    <row r="5" spans="1:34" ht="12.75" customHeight="1" x14ac:dyDescent="0.2">
      <c r="B5" s="37"/>
      <c r="C5" s="4"/>
      <c r="D5" s="3"/>
      <c r="E5" s="44"/>
      <c r="F5" s="77"/>
      <c r="G5" s="77"/>
      <c r="H5" s="3"/>
      <c r="I5" s="3"/>
      <c r="J5" s="3"/>
      <c r="K5" s="3"/>
      <c r="Q5" s="12"/>
    </row>
    <row r="6" spans="1:34" s="7" customFormat="1" ht="30" customHeight="1" x14ac:dyDescent="0.2">
      <c r="A6" s="111" t="s">
        <v>0</v>
      </c>
      <c r="B6" s="114" t="s">
        <v>1</v>
      </c>
      <c r="C6" s="115" t="s">
        <v>5</v>
      </c>
      <c r="D6" s="115" t="s">
        <v>11</v>
      </c>
      <c r="E6" s="115" t="s">
        <v>15</v>
      </c>
      <c r="F6" s="78"/>
      <c r="G6" s="78"/>
      <c r="H6" s="116" t="s">
        <v>46</v>
      </c>
      <c r="I6" s="116"/>
      <c r="J6" s="116"/>
      <c r="K6" s="116"/>
      <c r="L6" s="10"/>
      <c r="M6" s="10"/>
      <c r="N6" s="10"/>
      <c r="O6" s="10"/>
      <c r="P6" s="10"/>
      <c r="Q6" s="106" t="s">
        <v>12</v>
      </c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1:34" s="2" customFormat="1" ht="15.75" customHeight="1" x14ac:dyDescent="0.2">
      <c r="A7" s="112"/>
      <c r="B7" s="114"/>
      <c r="C7" s="115"/>
      <c r="D7" s="115"/>
      <c r="E7" s="115"/>
      <c r="F7" s="79"/>
      <c r="G7" s="79"/>
      <c r="H7" s="117" t="s">
        <v>16</v>
      </c>
      <c r="I7" s="116" t="s">
        <v>17</v>
      </c>
      <c r="J7" s="116"/>
      <c r="K7" s="116"/>
      <c r="L7" s="10"/>
      <c r="M7" s="10"/>
      <c r="N7" s="10"/>
      <c r="O7" s="10"/>
      <c r="P7" s="10"/>
      <c r="Q7" s="107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s="7" customFormat="1" ht="174" customHeight="1" x14ac:dyDescent="0.25">
      <c r="A8" s="113"/>
      <c r="B8" s="114"/>
      <c r="C8" s="115"/>
      <c r="D8" s="115"/>
      <c r="E8" s="115"/>
      <c r="F8" s="80"/>
      <c r="G8" s="80"/>
      <c r="H8" s="118"/>
      <c r="I8" s="30" t="s">
        <v>18</v>
      </c>
      <c r="J8" s="30" t="s">
        <v>19</v>
      </c>
      <c r="K8" s="30" t="s">
        <v>20</v>
      </c>
      <c r="L8" s="10"/>
      <c r="M8" s="10"/>
      <c r="N8" s="10"/>
      <c r="O8" s="10"/>
      <c r="P8" s="10"/>
      <c r="Q8" s="108"/>
      <c r="R8" s="64"/>
      <c r="S8" s="64"/>
      <c r="T8" s="64"/>
      <c r="U8" s="64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s="5" customFormat="1" ht="32.25" customHeight="1" x14ac:dyDescent="0.25">
      <c r="A9" s="6">
        <v>1</v>
      </c>
      <c r="B9" s="6">
        <v>2</v>
      </c>
      <c r="C9" s="6">
        <v>3</v>
      </c>
      <c r="D9" s="6">
        <v>4</v>
      </c>
      <c r="E9" s="47">
        <v>5</v>
      </c>
      <c r="F9" s="78"/>
      <c r="G9" s="78"/>
      <c r="H9" s="6">
        <v>6</v>
      </c>
      <c r="I9" s="6">
        <v>7</v>
      </c>
      <c r="J9" s="6">
        <v>8</v>
      </c>
      <c r="K9" s="6">
        <v>9</v>
      </c>
      <c r="L9" s="10"/>
      <c r="M9" s="10"/>
      <c r="N9" s="10"/>
      <c r="O9" s="10"/>
      <c r="P9" s="10"/>
      <c r="Q9" s="13">
        <v>8</v>
      </c>
      <c r="R9" s="64"/>
      <c r="S9" s="64"/>
      <c r="T9" s="64"/>
      <c r="U9" s="64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pans="1:34" s="8" customFormat="1" ht="118.5" customHeight="1" x14ac:dyDescent="0.25">
      <c r="A10" s="25" t="s">
        <v>2</v>
      </c>
      <c r="B10" s="26" t="s">
        <v>21</v>
      </c>
      <c r="C10" s="27" t="s">
        <v>48</v>
      </c>
      <c r="D10" s="27"/>
      <c r="E10" s="27"/>
      <c r="F10" s="81"/>
      <c r="G10" s="81"/>
      <c r="H10" s="94">
        <f>H11+H18</f>
        <v>511905.35000000009</v>
      </c>
      <c r="I10" s="94">
        <f>I11+I18</f>
        <v>316230.12400000007</v>
      </c>
      <c r="J10" s="94">
        <f>J11+J18</f>
        <v>194583.92600000001</v>
      </c>
      <c r="K10" s="94">
        <f>K11+K18</f>
        <v>1091.3</v>
      </c>
      <c r="L10" s="10"/>
      <c r="M10" s="10"/>
      <c r="N10" s="10"/>
      <c r="O10" s="10"/>
      <c r="P10" s="10"/>
      <c r="Q10" s="69" t="e">
        <f>SUM(#REF!)</f>
        <v>#REF!</v>
      </c>
      <c r="R10" s="71">
        <v>538464250</v>
      </c>
      <c r="S10" s="71">
        <v>443361800</v>
      </c>
      <c r="T10" s="71">
        <v>81638200</v>
      </c>
      <c r="U10" s="71">
        <v>13464250</v>
      </c>
      <c r="V10" s="72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</row>
    <row r="11" spans="1:34" s="41" customFormat="1" ht="106.5" customHeight="1" x14ac:dyDescent="0.2">
      <c r="A11" s="32" t="s">
        <v>3</v>
      </c>
      <c r="B11" s="39" t="s">
        <v>23</v>
      </c>
      <c r="C11" s="34"/>
      <c r="D11" s="102" t="s">
        <v>52</v>
      </c>
      <c r="E11" s="42"/>
      <c r="F11" s="82"/>
      <c r="G11" s="82"/>
      <c r="H11" s="95">
        <f>SUM(H12:H17)</f>
        <v>188087.30000000002</v>
      </c>
      <c r="I11" s="95">
        <f>SUM(I12:I17)</f>
        <v>0</v>
      </c>
      <c r="J11" s="95">
        <f t="shared" ref="J11" si="0">SUM(J12:J17)</f>
        <v>187000</v>
      </c>
      <c r="K11" s="95">
        <f>SUM(K12:K17)</f>
        <v>1087.3</v>
      </c>
      <c r="L11" s="40">
        <f t="shared" ref="L11" si="1">SUM(L12:L17)</f>
        <v>0</v>
      </c>
      <c r="M11" s="40">
        <f t="shared" ref="M11" si="2">SUM(M12:M17)</f>
        <v>0</v>
      </c>
      <c r="N11" s="40">
        <f t="shared" ref="N11" si="3">SUM(N12:N17)</f>
        <v>0</v>
      </c>
      <c r="O11" s="40">
        <f t="shared" ref="O11" si="4">SUM(O12:O17)</f>
        <v>0</v>
      </c>
      <c r="P11" s="40">
        <f t="shared" ref="P11" si="5">SUM(P12:P17)</f>
        <v>0</v>
      </c>
      <c r="Q11" s="70">
        <f t="shared" ref="Q11" si="6">SUM(Q12:Q17)</f>
        <v>0</v>
      </c>
      <c r="R11" s="73"/>
      <c r="S11" s="73"/>
      <c r="T11" s="73"/>
      <c r="U11" s="73"/>
      <c r="V11" s="74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</row>
    <row r="12" spans="1:34" s="16" customFormat="1" ht="104.25" customHeight="1" x14ac:dyDescent="0.25">
      <c r="A12" s="24"/>
      <c r="B12" s="45" t="s">
        <v>8</v>
      </c>
      <c r="C12" s="48" t="s">
        <v>14</v>
      </c>
      <c r="D12" s="50" t="s">
        <v>44</v>
      </c>
      <c r="E12" s="56" t="s">
        <v>25</v>
      </c>
      <c r="F12" s="78">
        <f>I12+J12+K12</f>
        <v>35600.400000000001</v>
      </c>
      <c r="G12" s="78">
        <f>F12-H12</f>
        <v>0</v>
      </c>
      <c r="H12" s="78">
        <f>SUM(I12:K12)</f>
        <v>35600.400000000001</v>
      </c>
      <c r="I12" s="78">
        <v>0</v>
      </c>
      <c r="J12" s="78">
        <f>[1]Отчет!$G$10/1000</f>
        <v>35600</v>
      </c>
      <c r="K12" s="78">
        <f>[1]Отчет!$H$10/1000</f>
        <v>0.4</v>
      </c>
      <c r="L12" s="15"/>
      <c r="M12" s="15"/>
      <c r="N12" s="15"/>
      <c r="O12" s="15"/>
      <c r="P12" s="15"/>
      <c r="Q12" s="17"/>
      <c r="R12" s="64">
        <v>32565010</v>
      </c>
      <c r="S12" s="64">
        <v>31849691</v>
      </c>
      <c r="T12" s="64">
        <v>649994</v>
      </c>
      <c r="U12" s="64">
        <v>65325</v>
      </c>
      <c r="V12" s="62"/>
      <c r="W12" s="105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s="29" customFormat="1" ht="102.75" customHeight="1" x14ac:dyDescent="0.25">
      <c r="A13" s="23"/>
      <c r="B13" s="9" t="s">
        <v>13</v>
      </c>
      <c r="C13" s="48" t="s">
        <v>37</v>
      </c>
      <c r="D13" s="50" t="s">
        <v>60</v>
      </c>
      <c r="E13" s="55" t="s">
        <v>26</v>
      </c>
      <c r="F13" s="78">
        <f t="shared" ref="F13:F17" si="7">I13+J13+K13</f>
        <v>40000.400000000001</v>
      </c>
      <c r="G13" s="78">
        <f>F13-H13</f>
        <v>0</v>
      </c>
      <c r="H13" s="78">
        <f t="shared" ref="H13:H17" si="8">SUM(I13:K13)</f>
        <v>40000.400000000001</v>
      </c>
      <c r="I13" s="78">
        <v>0</v>
      </c>
      <c r="J13" s="78">
        <f>[1]Отчет!$G$24/1000</f>
        <v>40000</v>
      </c>
      <c r="K13" s="78">
        <f>[1]Отчет!$H$24/1000</f>
        <v>0.4</v>
      </c>
      <c r="L13" s="20"/>
      <c r="M13" s="20"/>
      <c r="N13" s="20"/>
      <c r="O13" s="20"/>
      <c r="P13" s="20"/>
      <c r="Q13" s="28"/>
      <c r="R13" s="64">
        <v>50354810</v>
      </c>
      <c r="S13" s="64">
        <v>49249221</v>
      </c>
      <c r="T13" s="64">
        <v>1005086</v>
      </c>
      <c r="U13" s="64">
        <v>100503</v>
      </c>
      <c r="V13" s="63"/>
      <c r="W13" s="105"/>
      <c r="X13" s="62"/>
      <c r="Y13" s="62"/>
      <c r="Z13" s="63"/>
      <c r="AA13" s="63"/>
      <c r="AB13" s="63"/>
      <c r="AC13" s="63"/>
      <c r="AD13" s="63"/>
      <c r="AE13" s="63"/>
      <c r="AF13" s="63"/>
      <c r="AG13" s="63"/>
      <c r="AH13" s="63"/>
    </row>
    <row r="14" spans="1:34" s="29" customFormat="1" ht="102" customHeight="1" x14ac:dyDescent="0.25">
      <c r="A14" s="23"/>
      <c r="B14" s="9" t="s">
        <v>9</v>
      </c>
      <c r="C14" s="48" t="s">
        <v>33</v>
      </c>
      <c r="D14" s="51" t="s">
        <v>61</v>
      </c>
      <c r="E14" s="53" t="s">
        <v>27</v>
      </c>
      <c r="F14" s="78">
        <f t="shared" si="7"/>
        <v>45000.45</v>
      </c>
      <c r="G14" s="78">
        <f t="shared" ref="G14:G17" si="9">F14-H14</f>
        <v>0</v>
      </c>
      <c r="H14" s="78">
        <f>SUM(I14:K14)</f>
        <v>45000.45</v>
      </c>
      <c r="I14" s="78">
        <v>0</v>
      </c>
      <c r="J14" s="78">
        <f>[1]Отчет!$G$42/1000</f>
        <v>45000</v>
      </c>
      <c r="K14" s="78">
        <f>[1]Отчет!$H$42/1000</f>
        <v>0.45</v>
      </c>
      <c r="L14" s="20"/>
      <c r="M14" s="20"/>
      <c r="N14" s="20"/>
      <c r="O14" s="20"/>
      <c r="P14" s="20"/>
      <c r="Q14" s="28"/>
      <c r="R14" s="64">
        <v>39032760</v>
      </c>
      <c r="S14" s="64">
        <v>38175284</v>
      </c>
      <c r="T14" s="64">
        <v>779087</v>
      </c>
      <c r="U14" s="64">
        <v>78389</v>
      </c>
      <c r="V14" s="63"/>
      <c r="W14" s="105"/>
      <c r="X14" s="62"/>
      <c r="Y14" s="62"/>
      <c r="Z14" s="63"/>
      <c r="AA14" s="63"/>
      <c r="AB14" s="63"/>
      <c r="AC14" s="63"/>
      <c r="AD14" s="63"/>
      <c r="AE14" s="63"/>
      <c r="AF14" s="63"/>
      <c r="AG14" s="63"/>
      <c r="AH14" s="63"/>
    </row>
    <row r="15" spans="1:34" s="16" customFormat="1" ht="102.75" customHeight="1" x14ac:dyDescent="0.25">
      <c r="A15" s="24"/>
      <c r="B15" s="19" t="s">
        <v>7</v>
      </c>
      <c r="C15" s="48" t="s">
        <v>34</v>
      </c>
      <c r="D15" s="51" t="s">
        <v>47</v>
      </c>
      <c r="E15" s="56" t="s">
        <v>30</v>
      </c>
      <c r="F15" s="78">
        <f t="shared" si="7"/>
        <v>22200.25</v>
      </c>
      <c r="G15" s="78">
        <f t="shared" si="9"/>
        <v>0</v>
      </c>
      <c r="H15" s="78">
        <f t="shared" si="8"/>
        <v>22200.25</v>
      </c>
      <c r="I15" s="78">
        <v>0</v>
      </c>
      <c r="J15" s="78">
        <f>[1]Отчет!$G$55/1000</f>
        <v>22200</v>
      </c>
      <c r="K15" s="78">
        <f>[1]Отчет!$H$55/1000</f>
        <v>0.25</v>
      </c>
      <c r="L15" s="15"/>
      <c r="M15" s="15"/>
      <c r="N15" s="15"/>
      <c r="O15" s="15"/>
      <c r="P15" s="15"/>
      <c r="Q15" s="17"/>
      <c r="R15" s="64">
        <v>32726570</v>
      </c>
      <c r="S15" s="64">
        <v>31969799</v>
      </c>
      <c r="T15" s="64">
        <v>652445</v>
      </c>
      <c r="U15" s="64">
        <v>104326</v>
      </c>
      <c r="V15" s="64"/>
      <c r="W15" s="105"/>
      <c r="X15" s="62"/>
      <c r="Y15" s="62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34" s="22" customFormat="1" ht="67.5" customHeight="1" x14ac:dyDescent="0.25">
      <c r="A16" s="18"/>
      <c r="B16" s="9" t="s">
        <v>6</v>
      </c>
      <c r="C16" s="48" t="s">
        <v>35</v>
      </c>
      <c r="D16" s="50" t="s">
        <v>44</v>
      </c>
      <c r="E16" s="53" t="s">
        <v>31</v>
      </c>
      <c r="F16" s="78">
        <f t="shared" si="7"/>
        <v>34000.35</v>
      </c>
      <c r="G16" s="78">
        <f t="shared" si="9"/>
        <v>0</v>
      </c>
      <c r="H16" s="78">
        <f t="shared" si="8"/>
        <v>34000.35</v>
      </c>
      <c r="I16" s="78">
        <v>0</v>
      </c>
      <c r="J16" s="78">
        <f>[1]Отчет!$G$67/1000</f>
        <v>34000</v>
      </c>
      <c r="K16" s="78">
        <f>[1]Отчет!$H$67/1000</f>
        <v>0.35</v>
      </c>
      <c r="L16" s="21"/>
      <c r="M16" s="21"/>
      <c r="N16" s="21"/>
      <c r="O16" s="21"/>
      <c r="P16" s="21"/>
      <c r="Q16" s="49"/>
      <c r="R16" s="64">
        <v>37867460</v>
      </c>
      <c r="S16" s="64">
        <v>37035260</v>
      </c>
      <c r="T16" s="64">
        <v>755822</v>
      </c>
      <c r="U16" s="64">
        <v>76378</v>
      </c>
      <c r="V16" s="65"/>
      <c r="W16" s="62"/>
      <c r="X16" s="62"/>
      <c r="Y16" s="62"/>
      <c r="Z16" s="120"/>
      <c r="AA16" s="65"/>
      <c r="AB16" s="65"/>
      <c r="AC16" s="65"/>
      <c r="AD16" s="65"/>
      <c r="AE16" s="65"/>
      <c r="AF16" s="65"/>
      <c r="AG16" s="65"/>
      <c r="AH16" s="65"/>
    </row>
    <row r="17" spans="1:34" ht="87.75" customHeight="1" x14ac:dyDescent="0.25">
      <c r="A17" s="23"/>
      <c r="B17" s="9" t="s">
        <v>10</v>
      </c>
      <c r="C17" s="48" t="s">
        <v>24</v>
      </c>
      <c r="D17" s="50" t="s">
        <v>45</v>
      </c>
      <c r="E17" s="53" t="s">
        <v>32</v>
      </c>
      <c r="F17" s="78">
        <f t="shared" si="7"/>
        <v>11285.45</v>
      </c>
      <c r="G17" s="78">
        <f t="shared" si="9"/>
        <v>0</v>
      </c>
      <c r="H17" s="78">
        <f t="shared" si="8"/>
        <v>11285.45</v>
      </c>
      <c r="I17" s="78">
        <v>0</v>
      </c>
      <c r="J17" s="78">
        <f>[1]Отчет!$G$87/1000</f>
        <v>10200</v>
      </c>
      <c r="K17" s="78">
        <f>[1]Отчет!$H$87/1000</f>
        <v>1085.45</v>
      </c>
      <c r="L17" s="52"/>
      <c r="M17" s="52"/>
      <c r="N17" s="52"/>
      <c r="O17" s="52"/>
      <c r="P17" s="52"/>
      <c r="Q17" s="52"/>
      <c r="R17" s="64">
        <v>32944640</v>
      </c>
      <c r="S17" s="64">
        <v>32220745</v>
      </c>
      <c r="T17" s="64">
        <v>657566</v>
      </c>
      <c r="U17" s="64">
        <v>66329</v>
      </c>
      <c r="V17" s="66"/>
      <c r="W17" s="62"/>
      <c r="X17" s="62"/>
      <c r="Y17" s="62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 s="33" customFormat="1" ht="57" customHeight="1" x14ac:dyDescent="0.2">
      <c r="A18" s="32" t="s">
        <v>4</v>
      </c>
      <c r="B18" s="39" t="s">
        <v>22</v>
      </c>
      <c r="C18" s="34"/>
      <c r="D18" s="35"/>
      <c r="E18" s="54"/>
      <c r="F18" s="83"/>
      <c r="G18" s="83"/>
      <c r="H18" s="92">
        <f t="shared" ref="H18:V18" si="10">SUM(H19:H25)</f>
        <v>323818.05000000005</v>
      </c>
      <c r="I18" s="92">
        <f t="shared" si="10"/>
        <v>316230.12400000007</v>
      </c>
      <c r="J18" s="92">
        <f t="shared" si="10"/>
        <v>7583.9259999999995</v>
      </c>
      <c r="K18" s="92">
        <f t="shared" si="10"/>
        <v>4</v>
      </c>
      <c r="L18" s="92">
        <f t="shared" si="10"/>
        <v>0</v>
      </c>
      <c r="M18" s="92">
        <f t="shared" si="10"/>
        <v>0</v>
      </c>
      <c r="N18" s="92">
        <f t="shared" si="10"/>
        <v>0</v>
      </c>
      <c r="O18" s="92">
        <f t="shared" si="10"/>
        <v>0</v>
      </c>
      <c r="P18" s="92">
        <f t="shared" si="10"/>
        <v>0</v>
      </c>
      <c r="Q18" s="92">
        <f t="shared" si="10"/>
        <v>0</v>
      </c>
      <c r="R18" s="92">
        <f t="shared" si="10"/>
        <v>0</v>
      </c>
      <c r="S18" s="92">
        <f t="shared" si="10"/>
        <v>85663172</v>
      </c>
      <c r="T18" s="92">
        <f t="shared" si="10"/>
        <v>36223063.049999997</v>
      </c>
      <c r="U18" s="92">
        <f t="shared" si="10"/>
        <v>1218.8600000000001</v>
      </c>
      <c r="V18" s="92">
        <f t="shared" si="10"/>
        <v>0</v>
      </c>
      <c r="W18" s="67"/>
      <c r="X18" s="67"/>
      <c r="Y18" s="62"/>
      <c r="Z18" s="67"/>
      <c r="AA18" s="67"/>
      <c r="AB18" s="67"/>
      <c r="AC18" s="67"/>
      <c r="AD18" s="67"/>
      <c r="AE18" s="67"/>
      <c r="AF18" s="67"/>
      <c r="AG18" s="67"/>
      <c r="AH18" s="67"/>
    </row>
    <row r="19" spans="1:34" s="33" customFormat="1" ht="107.25" customHeight="1" x14ac:dyDescent="0.2">
      <c r="A19" s="18" t="s">
        <v>38</v>
      </c>
      <c r="B19" s="9" t="s">
        <v>8</v>
      </c>
      <c r="C19" s="90" t="s">
        <v>14</v>
      </c>
      <c r="D19" s="99" t="s">
        <v>53</v>
      </c>
      <c r="E19" s="56"/>
      <c r="F19" s="100"/>
      <c r="G19" s="100"/>
      <c r="H19" s="93">
        <f t="shared" ref="H19:H21" si="11">I19+J19+K19</f>
        <v>182.55</v>
      </c>
      <c r="I19" s="93">
        <v>0</v>
      </c>
      <c r="J19" s="78">
        <f>[1]Отчет!$G$11/1000</f>
        <v>182.55</v>
      </c>
      <c r="K19" s="78">
        <v>0</v>
      </c>
      <c r="L19" s="97"/>
      <c r="M19" s="97"/>
      <c r="N19" s="97"/>
      <c r="O19" s="97"/>
      <c r="P19" s="97"/>
      <c r="Q19" s="98"/>
      <c r="R19" s="97"/>
      <c r="S19" s="97"/>
      <c r="T19" s="97"/>
      <c r="U19" s="97"/>
      <c r="V19" s="9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</row>
    <row r="20" spans="1:34" s="33" customFormat="1" ht="84" customHeight="1" x14ac:dyDescent="0.2">
      <c r="A20" s="18" t="s">
        <v>38</v>
      </c>
      <c r="B20" s="9" t="s">
        <v>13</v>
      </c>
      <c r="C20" s="96" t="s">
        <v>37</v>
      </c>
      <c r="D20" s="99" t="s">
        <v>63</v>
      </c>
      <c r="E20" s="56"/>
      <c r="F20" s="100"/>
      <c r="G20" s="100"/>
      <c r="H20" s="93">
        <f t="shared" si="11"/>
        <v>26263.1</v>
      </c>
      <c r="I20" s="93">
        <f>[1]Отчет!$F$25/1000</f>
        <v>25528.02</v>
      </c>
      <c r="J20" s="104">
        <f>[1]Отчет!$G$25/1000</f>
        <v>734.78</v>
      </c>
      <c r="K20" s="104">
        <f>[1]Отчет!$H$25/1000</f>
        <v>0.3</v>
      </c>
      <c r="L20" s="97"/>
      <c r="M20" s="97"/>
      <c r="N20" s="97"/>
      <c r="O20" s="97"/>
      <c r="P20" s="97"/>
      <c r="Q20" s="98"/>
      <c r="R20" s="97"/>
      <c r="S20" s="97"/>
      <c r="T20" s="97"/>
      <c r="U20" s="97"/>
      <c r="V20" s="9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</row>
    <row r="21" spans="1:34" ht="160.5" customHeight="1" x14ac:dyDescent="0.25">
      <c r="A21" s="18" t="s">
        <v>40</v>
      </c>
      <c r="B21" s="9" t="s">
        <v>9</v>
      </c>
      <c r="C21" s="89" t="s">
        <v>33</v>
      </c>
      <c r="D21" s="101" t="s">
        <v>53</v>
      </c>
      <c r="E21" s="56" t="s">
        <v>29</v>
      </c>
      <c r="F21" s="84"/>
      <c r="G21" s="84"/>
      <c r="H21" s="93">
        <f t="shared" si="11"/>
        <v>183.2</v>
      </c>
      <c r="I21" s="93">
        <v>0</v>
      </c>
      <c r="J21" s="78">
        <f>[1]Отчет!$G$43/1000</f>
        <v>183.2</v>
      </c>
      <c r="K21" s="93">
        <v>0</v>
      </c>
      <c r="Q21" s="14"/>
      <c r="R21" s="64"/>
      <c r="S21" s="64">
        <v>49527240</v>
      </c>
      <c r="T21" s="64">
        <v>1010760</v>
      </c>
      <c r="U21" s="64">
        <v>505.38</v>
      </c>
      <c r="V21" s="68"/>
      <c r="W21" s="68"/>
      <c r="X21" s="68"/>
      <c r="Y21" s="67"/>
      <c r="Z21" s="68"/>
      <c r="AA21" s="68"/>
      <c r="AB21" s="68"/>
      <c r="AC21" s="68"/>
      <c r="AD21" s="68"/>
      <c r="AE21" s="68"/>
      <c r="AF21" s="68"/>
      <c r="AG21" s="68"/>
      <c r="AH21" s="68"/>
    </row>
    <row r="22" spans="1:34" ht="120.75" customHeight="1" x14ac:dyDescent="0.25">
      <c r="A22" s="18" t="s">
        <v>41</v>
      </c>
      <c r="B22" s="9" t="s">
        <v>7</v>
      </c>
      <c r="C22" s="86" t="s">
        <v>43</v>
      </c>
      <c r="D22" s="75" t="s">
        <v>54</v>
      </c>
      <c r="E22" s="56" t="s">
        <v>29</v>
      </c>
      <c r="F22" s="84"/>
      <c r="G22" s="84"/>
      <c r="H22" s="93">
        <f t="shared" ref="H22:H24" si="12">I22+J22+K22</f>
        <v>197.4</v>
      </c>
      <c r="I22" s="93">
        <v>0</v>
      </c>
      <c r="J22" s="93">
        <f>[1]Отчет!$G$56/1000</f>
        <v>197.4</v>
      </c>
      <c r="K22" s="93">
        <v>0</v>
      </c>
      <c r="Q22" s="14"/>
      <c r="R22" s="64"/>
      <c r="S22" s="64">
        <v>36135932</v>
      </c>
      <c r="T22" s="64">
        <v>35212303.049999997</v>
      </c>
      <c r="U22" s="64">
        <v>713.48</v>
      </c>
      <c r="V22" s="68"/>
      <c r="W22" s="68"/>
      <c r="X22" s="68"/>
      <c r="Y22" s="67"/>
      <c r="Z22" s="68"/>
      <c r="AA22" s="68"/>
      <c r="AB22" s="68"/>
      <c r="AC22" s="68"/>
      <c r="AD22" s="68"/>
      <c r="AE22" s="68"/>
      <c r="AF22" s="68"/>
      <c r="AG22" s="68"/>
      <c r="AH22" s="68"/>
    </row>
    <row r="23" spans="1:34" ht="120.75" customHeight="1" x14ac:dyDescent="0.25">
      <c r="A23" s="18" t="s">
        <v>39</v>
      </c>
      <c r="B23" s="9" t="s">
        <v>6</v>
      </c>
      <c r="C23" s="96" t="s">
        <v>35</v>
      </c>
      <c r="D23" s="101" t="s">
        <v>62</v>
      </c>
      <c r="E23" s="56" t="s">
        <v>31</v>
      </c>
      <c r="F23" s="78">
        <f t="shared" ref="F23" si="13">I23+J23+K23</f>
        <v>7181.5300000000007</v>
      </c>
      <c r="G23" s="78">
        <f t="shared" ref="G23" si="14">F23-H23</f>
        <v>0</v>
      </c>
      <c r="H23" s="78">
        <f t="shared" ref="H23" si="15">SUM(I23:K23)</f>
        <v>7181.5300000000007</v>
      </c>
      <c r="I23" s="78">
        <f>[1]Отчет!$F$68/1000</f>
        <v>6859.9314000000004</v>
      </c>
      <c r="J23" s="78">
        <f>[1]Отчет!$G$68/1000</f>
        <v>321.49859999999995</v>
      </c>
      <c r="K23" s="78">
        <f>[1]Отчет!$H$68/1000</f>
        <v>0.1</v>
      </c>
      <c r="Q23" s="46"/>
      <c r="R23" s="64"/>
      <c r="S23" s="64"/>
      <c r="T23" s="64"/>
      <c r="U23" s="64"/>
      <c r="V23" s="68"/>
      <c r="W23" s="68"/>
      <c r="X23" s="68"/>
      <c r="Y23" s="67"/>
      <c r="Z23" s="68"/>
      <c r="AA23" s="68"/>
      <c r="AB23" s="68"/>
      <c r="AC23" s="68"/>
      <c r="AD23" s="68"/>
      <c r="AE23" s="68"/>
      <c r="AF23" s="68"/>
      <c r="AG23" s="68"/>
      <c r="AH23" s="68"/>
    </row>
    <row r="24" spans="1:34" ht="147" customHeight="1" x14ac:dyDescent="0.25">
      <c r="A24" s="91" t="s">
        <v>42</v>
      </c>
      <c r="B24" s="9" t="s">
        <v>10</v>
      </c>
      <c r="C24" s="89" t="s">
        <v>24</v>
      </c>
      <c r="D24" s="75" t="s">
        <v>55</v>
      </c>
      <c r="E24" s="56"/>
      <c r="F24" s="84"/>
      <c r="G24" s="84"/>
      <c r="H24" s="93">
        <f t="shared" si="12"/>
        <v>171.8</v>
      </c>
      <c r="I24" s="78">
        <v>0</v>
      </c>
      <c r="J24" s="78">
        <f>[1]Отчет!$G$88/1000</f>
        <v>171.8</v>
      </c>
      <c r="K24" s="78">
        <v>0</v>
      </c>
      <c r="Q24" s="46"/>
      <c r="R24" s="64"/>
      <c r="S24" s="64"/>
      <c r="T24" s="64"/>
      <c r="U24" s="64"/>
      <c r="V24" s="68"/>
      <c r="W24" s="68"/>
      <c r="X24" s="68"/>
      <c r="Y24" s="67"/>
      <c r="Z24" s="68"/>
      <c r="AA24" s="68"/>
      <c r="AB24" s="68"/>
      <c r="AC24" s="68"/>
      <c r="AD24" s="68"/>
      <c r="AE24" s="68"/>
      <c r="AF24" s="68"/>
      <c r="AG24" s="68"/>
      <c r="AH24" s="68"/>
    </row>
    <row r="25" spans="1:34" ht="85.5" customHeight="1" x14ac:dyDescent="0.25">
      <c r="A25" s="91" t="s">
        <v>57</v>
      </c>
      <c r="B25" s="87" t="s">
        <v>36</v>
      </c>
      <c r="C25" s="88" t="s">
        <v>56</v>
      </c>
      <c r="D25" s="75" t="s">
        <v>58</v>
      </c>
      <c r="E25" s="56" t="s">
        <v>28</v>
      </c>
      <c r="F25" s="84"/>
      <c r="G25" s="84"/>
      <c r="H25" s="93">
        <f t="shared" ref="H25" si="16">I25+J25+K25</f>
        <v>289638.47000000003</v>
      </c>
      <c r="I25" s="78">
        <f>[1]Отчет!$F$106/1000</f>
        <v>283842.17260000005</v>
      </c>
      <c r="J25" s="78">
        <f>[1]Отчет!$G$106/1000</f>
        <v>5792.6974</v>
      </c>
      <c r="K25" s="78">
        <f>[1]Отчет!$H$106/1000</f>
        <v>3.6</v>
      </c>
      <c r="Q25" s="46"/>
      <c r="R25" s="64"/>
      <c r="S25" s="64"/>
      <c r="T25" s="64"/>
      <c r="U25" s="64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</row>
    <row r="26" spans="1:34" ht="18.75" customHeight="1" x14ac:dyDescent="0.25">
      <c r="A26" s="1"/>
      <c r="B26" s="1"/>
      <c r="C26" s="1"/>
      <c r="D26" s="1"/>
      <c r="E26" s="43"/>
      <c r="F26" s="76"/>
      <c r="G26" s="76"/>
      <c r="H26" s="1"/>
      <c r="I26" s="1"/>
      <c r="J26" s="1"/>
      <c r="K26" s="1"/>
      <c r="R26" s="64"/>
      <c r="S26" s="64"/>
      <c r="T26" s="64"/>
      <c r="U26" s="64"/>
    </row>
    <row r="41" spans="8:11" x14ac:dyDescent="0.2">
      <c r="H41" s="103"/>
      <c r="I41" s="103"/>
      <c r="J41" s="103"/>
      <c r="K41" s="103"/>
    </row>
    <row r="42" spans="8:11" x14ac:dyDescent="0.2">
      <c r="H42" s="103"/>
      <c r="I42" s="103"/>
      <c r="J42" s="103"/>
      <c r="K42" s="103"/>
    </row>
    <row r="43" spans="8:11" x14ac:dyDescent="0.2">
      <c r="H43" s="103"/>
      <c r="I43" s="103"/>
      <c r="J43" s="103"/>
      <c r="K43" s="103"/>
    </row>
    <row r="44" spans="8:11" x14ac:dyDescent="0.2">
      <c r="H44" s="103"/>
      <c r="I44" s="103"/>
      <c r="J44" s="103"/>
      <c r="K44" s="103"/>
    </row>
    <row r="45" spans="8:11" x14ac:dyDescent="0.2">
      <c r="H45" s="103"/>
      <c r="I45" s="103"/>
      <c r="J45" s="103"/>
      <c r="K45" s="103"/>
    </row>
    <row r="46" spans="8:11" x14ac:dyDescent="0.2">
      <c r="H46" s="103"/>
      <c r="I46" s="103"/>
      <c r="J46" s="103"/>
      <c r="K46" s="103"/>
    </row>
  </sheetData>
  <mergeCells count="13">
    <mergeCell ref="Q6:Q8"/>
    <mergeCell ref="J1:K1"/>
    <mergeCell ref="A3:K3"/>
    <mergeCell ref="A6:A8"/>
    <mergeCell ref="B6:B8"/>
    <mergeCell ref="C6:C8"/>
    <mergeCell ref="D6:D8"/>
    <mergeCell ref="E6:E8"/>
    <mergeCell ref="H6:K6"/>
    <mergeCell ref="H7:H8"/>
    <mergeCell ref="I7:K7"/>
    <mergeCell ref="A4:K4"/>
    <mergeCell ref="A2:K2"/>
  </mergeCells>
  <printOptions horizontalCentered="1"/>
  <pageMargins left="0.47244094488188981" right="0.19685039370078741" top="0.78740157480314965" bottom="0.78740157480314965" header="0.15748031496062992" footer="0.15748031496062992"/>
  <pageSetup paperSize="9" scale="60" firstPageNumber="163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на 01.01.2024</vt:lpstr>
      <vt:lpstr>'План на 01.01.2024'!Заголовки_для_печати</vt:lpstr>
      <vt:lpstr>'План на 01.01.2024'!Область_печати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Болдырева А.А.</cp:lastModifiedBy>
  <cp:lastPrinted>2024-02-01T06:36:43Z</cp:lastPrinted>
  <dcterms:created xsi:type="dcterms:W3CDTF">2005-05-11T09:34:44Z</dcterms:created>
  <dcterms:modified xsi:type="dcterms:W3CDTF">2024-02-01T06:42:51Z</dcterms:modified>
</cp:coreProperties>
</file>